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35" yWindow="75" windowWidth="11400" windowHeight="1012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</sheets>
  <calcPr calcId="145621"/>
</workbook>
</file>

<file path=xl/calcChain.xml><?xml version="1.0" encoding="utf-8"?>
<calcChain xmlns="http://schemas.openxmlformats.org/spreadsheetml/2006/main">
  <c r="E27" i="28" l="1"/>
  <c r="E26" i="28"/>
  <c r="E25" i="28"/>
  <c r="E24" i="28"/>
  <c r="J23" i="28"/>
  <c r="I25" i="28" s="1"/>
  <c r="G23" i="28"/>
  <c r="J22" i="28"/>
  <c r="G22" i="28"/>
  <c r="G25" i="28" s="1"/>
  <c r="J21" i="28"/>
  <c r="G21" i="28"/>
  <c r="J20" i="28"/>
  <c r="G20" i="28"/>
  <c r="J19" i="28"/>
  <c r="I26" i="28" s="1"/>
  <c r="G19" i="28"/>
  <c r="G26" i="28" s="1"/>
  <c r="J18" i="28"/>
  <c r="G18" i="28"/>
  <c r="J17" i="28"/>
  <c r="G17" i="28"/>
  <c r="J16" i="28"/>
  <c r="G16" i="28"/>
  <c r="J15" i="28"/>
  <c r="G15" i="28"/>
  <c r="J14" i="28"/>
  <c r="G14" i="28"/>
  <c r="J13" i="28"/>
  <c r="I24" i="28" s="1"/>
  <c r="I27" i="28" s="1"/>
  <c r="G13" i="28"/>
  <c r="G24" i="28" s="1"/>
  <c r="G27" i="28" s="1"/>
  <c r="E20" i="27"/>
  <c r="E19" i="27"/>
  <c r="E18" i="27"/>
  <c r="E21" i="27" s="1"/>
  <c r="J17" i="27"/>
  <c r="I19" i="27" s="1"/>
  <c r="G17" i="27"/>
  <c r="J16" i="27"/>
  <c r="G16" i="27"/>
  <c r="G19" i="27" s="1"/>
  <c r="J15" i="27"/>
  <c r="G15" i="27"/>
  <c r="G18" i="27" s="1"/>
  <c r="J14" i="27"/>
  <c r="G14" i="27"/>
  <c r="J13" i="27"/>
  <c r="I20" i="27" s="1"/>
  <c r="G13" i="27"/>
  <c r="G20" i="27" s="1"/>
  <c r="E20" i="26"/>
  <c r="E19" i="26"/>
  <c r="E18" i="26"/>
  <c r="E21" i="26" s="1"/>
  <c r="J17" i="26"/>
  <c r="I18" i="26" s="1"/>
  <c r="G17" i="26"/>
  <c r="J16" i="26"/>
  <c r="G16" i="26"/>
  <c r="G19" i="26" s="1"/>
  <c r="J15" i="26"/>
  <c r="G15" i="26"/>
  <c r="G18" i="26" s="1"/>
  <c r="J14" i="26"/>
  <c r="G14" i="26"/>
  <c r="J13" i="26"/>
  <c r="I20" i="26" s="1"/>
  <c r="G13" i="26"/>
  <c r="G20" i="26" s="1"/>
  <c r="E20" i="25"/>
  <c r="E19" i="25"/>
  <c r="I18" i="25"/>
  <c r="E18" i="25"/>
  <c r="E21" i="25" s="1"/>
  <c r="J17" i="25"/>
  <c r="I19" i="25" s="1"/>
  <c r="G17" i="25"/>
  <c r="J16" i="25"/>
  <c r="G16" i="25"/>
  <c r="J15" i="25"/>
  <c r="G15" i="25"/>
  <c r="G18" i="25" s="1"/>
  <c r="J14" i="25"/>
  <c r="G14" i="25"/>
  <c r="J13" i="25"/>
  <c r="I20" i="25" s="1"/>
  <c r="G13" i="25"/>
  <c r="G20" i="25" s="1"/>
  <c r="E20" i="24"/>
  <c r="E19" i="24"/>
  <c r="E18" i="24"/>
  <c r="E21" i="24" s="1"/>
  <c r="J17" i="24"/>
  <c r="I18" i="24" s="1"/>
  <c r="G17" i="24"/>
  <c r="J16" i="24"/>
  <c r="G16" i="24"/>
  <c r="J15" i="24"/>
  <c r="G15" i="24"/>
  <c r="G19" i="24" s="1"/>
  <c r="J14" i="24"/>
  <c r="G14" i="24"/>
  <c r="G18" i="24" s="1"/>
  <c r="G21" i="24" s="1"/>
  <c r="J13" i="24"/>
  <c r="I20" i="24" s="1"/>
  <c r="G13" i="24"/>
  <c r="G20" i="24" s="1"/>
  <c r="E38" i="23"/>
  <c r="E37" i="23"/>
  <c r="E36" i="23"/>
  <c r="E39" i="23" s="1"/>
  <c r="J35" i="23"/>
  <c r="G35" i="23"/>
  <c r="J34" i="23"/>
  <c r="G34" i="23"/>
  <c r="J33" i="23"/>
  <c r="G33" i="23"/>
  <c r="J32" i="23"/>
  <c r="G32" i="23"/>
  <c r="J31" i="23"/>
  <c r="I38" i="23" s="1"/>
  <c r="G31" i="23"/>
  <c r="G38" i="23" s="1"/>
  <c r="J30" i="23"/>
  <c r="G30" i="23"/>
  <c r="J29" i="23"/>
  <c r="I37" i="23" s="1"/>
  <c r="G29" i="23"/>
  <c r="G37" i="23" s="1"/>
  <c r="J28" i="23"/>
  <c r="G28" i="23"/>
  <c r="J27" i="23"/>
  <c r="G27" i="23"/>
  <c r="J26" i="23"/>
  <c r="G26" i="23"/>
  <c r="J25" i="23"/>
  <c r="G25" i="23"/>
  <c r="J24" i="23"/>
  <c r="G24" i="23"/>
  <c r="J23" i="23"/>
  <c r="G23" i="23"/>
  <c r="J22" i="23"/>
  <c r="G22" i="23"/>
  <c r="J21" i="23"/>
  <c r="G21" i="23"/>
  <c r="J20" i="23"/>
  <c r="G20" i="23"/>
  <c r="J19" i="23"/>
  <c r="G19" i="23"/>
  <c r="J18" i="23"/>
  <c r="G18" i="23"/>
  <c r="J17" i="23"/>
  <c r="G17" i="23"/>
  <c r="J16" i="23"/>
  <c r="G16" i="23"/>
  <c r="J15" i="23"/>
  <c r="G15" i="23"/>
  <c r="J14" i="23"/>
  <c r="G14" i="23"/>
  <c r="J13" i="23"/>
  <c r="I36" i="23" s="1"/>
  <c r="I39" i="23" s="1"/>
  <c r="G13" i="23"/>
  <c r="G36" i="23" s="1"/>
  <c r="G39" i="23" s="1"/>
  <c r="E38" i="22"/>
  <c r="E37" i="22"/>
  <c r="E36" i="22"/>
  <c r="E39" i="22" s="1"/>
  <c r="J35" i="22"/>
  <c r="G35" i="22"/>
  <c r="J34" i="22"/>
  <c r="G34" i="22"/>
  <c r="J33" i="22"/>
  <c r="G33" i="22"/>
  <c r="J32" i="22"/>
  <c r="G32" i="22"/>
  <c r="J31" i="22"/>
  <c r="I38" i="22" s="1"/>
  <c r="G31" i="22"/>
  <c r="G38" i="22" s="1"/>
  <c r="J30" i="22"/>
  <c r="G30" i="22"/>
  <c r="J29" i="22"/>
  <c r="I37" i="22" s="1"/>
  <c r="G29" i="22"/>
  <c r="G37" i="22" s="1"/>
  <c r="J28" i="22"/>
  <c r="G28" i="22"/>
  <c r="J27" i="22"/>
  <c r="G27" i="22"/>
  <c r="J26" i="22"/>
  <c r="G26" i="22"/>
  <c r="J25" i="22"/>
  <c r="G25" i="22"/>
  <c r="J24" i="22"/>
  <c r="G24" i="22"/>
  <c r="J23" i="22"/>
  <c r="G23" i="22"/>
  <c r="J22" i="22"/>
  <c r="G22" i="22"/>
  <c r="J21" i="22"/>
  <c r="G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I36" i="22" s="1"/>
  <c r="I39" i="22" s="1"/>
  <c r="G13" i="22"/>
  <c r="G36" i="22" s="1"/>
  <c r="G39" i="22" s="1"/>
  <c r="E57" i="21"/>
  <c r="E56" i="21"/>
  <c r="E55" i="21"/>
  <c r="E58" i="21" s="1"/>
  <c r="J54" i="21"/>
  <c r="G54" i="21"/>
  <c r="J53" i="21"/>
  <c r="G53" i="21"/>
  <c r="J52" i="21"/>
  <c r="G52" i="21"/>
  <c r="J51" i="21"/>
  <c r="G51" i="21"/>
  <c r="J50" i="21"/>
  <c r="G50" i="21"/>
  <c r="J42" i="21"/>
  <c r="G42" i="21"/>
  <c r="J41" i="21"/>
  <c r="G41" i="21"/>
  <c r="J40" i="21"/>
  <c r="G40" i="21"/>
  <c r="J39" i="21"/>
  <c r="G39" i="21"/>
  <c r="J38" i="21"/>
  <c r="I57" i="21" s="1"/>
  <c r="G38" i="21"/>
  <c r="G57" i="21" s="1"/>
  <c r="J37" i="21"/>
  <c r="G37" i="21"/>
  <c r="J36" i="21"/>
  <c r="I56" i="21" s="1"/>
  <c r="G36" i="21"/>
  <c r="G56" i="21" s="1"/>
  <c r="J35" i="21"/>
  <c r="G35" i="21"/>
  <c r="J34" i="21"/>
  <c r="G34" i="21"/>
  <c r="J33" i="21"/>
  <c r="G33" i="21"/>
  <c r="J32" i="21"/>
  <c r="G32" i="21"/>
  <c r="J31" i="21"/>
  <c r="G31" i="21"/>
  <c r="J30" i="21"/>
  <c r="G30" i="21"/>
  <c r="J29" i="21"/>
  <c r="G29" i="21"/>
  <c r="J28" i="21"/>
  <c r="G28" i="21"/>
  <c r="J27" i="21"/>
  <c r="G27" i="21"/>
  <c r="J26" i="21"/>
  <c r="G26" i="21"/>
  <c r="J25" i="21"/>
  <c r="G25" i="21"/>
  <c r="J24" i="21"/>
  <c r="G24" i="21"/>
  <c r="J23" i="21"/>
  <c r="G23" i="21"/>
  <c r="J22" i="21"/>
  <c r="G22" i="21"/>
  <c r="J21" i="21"/>
  <c r="G21" i="21"/>
  <c r="J20" i="21"/>
  <c r="G20" i="21"/>
  <c r="J19" i="21"/>
  <c r="G19" i="21"/>
  <c r="J18" i="21"/>
  <c r="G18" i="21"/>
  <c r="J17" i="21"/>
  <c r="G17" i="21"/>
  <c r="J16" i="21"/>
  <c r="G16" i="21"/>
  <c r="J15" i="21"/>
  <c r="G15" i="21"/>
  <c r="J14" i="21"/>
  <c r="G14" i="21"/>
  <c r="J13" i="21"/>
  <c r="I55" i="21" s="1"/>
  <c r="G13" i="21"/>
  <c r="G55" i="21" s="1"/>
  <c r="E31" i="20"/>
  <c r="I30" i="20"/>
  <c r="E30" i="20"/>
  <c r="E29" i="20"/>
  <c r="E32" i="20" s="1"/>
  <c r="J28" i="20"/>
  <c r="G28" i="20"/>
  <c r="J27" i="20"/>
  <c r="G27" i="20"/>
  <c r="J26" i="20"/>
  <c r="G26" i="20"/>
  <c r="G30" i="20" s="1"/>
  <c r="J25" i="20"/>
  <c r="G25" i="20"/>
  <c r="J24" i="20"/>
  <c r="G24" i="20"/>
  <c r="J23" i="20"/>
  <c r="G23" i="20"/>
  <c r="J22" i="20"/>
  <c r="G22" i="20"/>
  <c r="J21" i="20"/>
  <c r="G21" i="20"/>
  <c r="J20" i="20"/>
  <c r="G20" i="20"/>
  <c r="J19" i="20"/>
  <c r="I31" i="20" s="1"/>
  <c r="G19" i="20"/>
  <c r="G31" i="20" s="1"/>
  <c r="J18" i="20"/>
  <c r="G18" i="20"/>
  <c r="J17" i="20"/>
  <c r="G17" i="20"/>
  <c r="J16" i="20"/>
  <c r="G16" i="20"/>
  <c r="J15" i="20"/>
  <c r="G15" i="20"/>
  <c r="J14" i="20"/>
  <c r="G14" i="20"/>
  <c r="J13" i="20"/>
  <c r="I29" i="20" s="1"/>
  <c r="I32" i="20" s="1"/>
  <c r="G13" i="20"/>
  <c r="G29" i="20" s="1"/>
  <c r="G32" i="20" s="1"/>
  <c r="E52" i="19"/>
  <c r="E51" i="19"/>
  <c r="E50" i="19"/>
  <c r="E53" i="19" s="1"/>
  <c r="J39" i="19"/>
  <c r="I51" i="19" s="1"/>
  <c r="G39" i="19"/>
  <c r="J38" i="19"/>
  <c r="G38" i="19"/>
  <c r="J37" i="19"/>
  <c r="G37" i="19"/>
  <c r="G51" i="19" s="1"/>
  <c r="J36" i="19"/>
  <c r="G36" i="19"/>
  <c r="J35" i="19"/>
  <c r="G35" i="19"/>
  <c r="J34" i="19"/>
  <c r="G34" i="19"/>
  <c r="J33" i="19"/>
  <c r="G33" i="19"/>
  <c r="J32" i="19"/>
  <c r="G32" i="19"/>
  <c r="J31" i="19"/>
  <c r="G31" i="19"/>
  <c r="J30" i="19"/>
  <c r="I52" i="19" s="1"/>
  <c r="G30" i="19"/>
  <c r="G52" i="19" s="1"/>
  <c r="J29" i="19"/>
  <c r="G29" i="19"/>
  <c r="J28" i="19"/>
  <c r="G28" i="19"/>
  <c r="J27" i="19"/>
  <c r="G27" i="19"/>
  <c r="J26" i="19"/>
  <c r="G26" i="19"/>
  <c r="J25" i="19"/>
  <c r="G25" i="19"/>
  <c r="J24" i="19"/>
  <c r="G24" i="19"/>
  <c r="J23" i="19"/>
  <c r="G23" i="19"/>
  <c r="J22" i="19"/>
  <c r="G22" i="19"/>
  <c r="J21" i="19"/>
  <c r="G21" i="19"/>
  <c r="J20" i="19"/>
  <c r="G20" i="19"/>
  <c r="J19" i="19"/>
  <c r="G19" i="19"/>
  <c r="J18" i="19"/>
  <c r="G18" i="19"/>
  <c r="J17" i="19"/>
  <c r="G17" i="19"/>
  <c r="J16" i="19"/>
  <c r="G16" i="19"/>
  <c r="J15" i="19"/>
  <c r="G15" i="19"/>
  <c r="J14" i="19"/>
  <c r="G14" i="19"/>
  <c r="J13" i="19"/>
  <c r="I50" i="19" s="1"/>
  <c r="I53" i="19" s="1"/>
  <c r="G13" i="19"/>
  <c r="G50" i="19" s="1"/>
  <c r="G53" i="19" s="1"/>
  <c r="E52" i="18"/>
  <c r="E51" i="18"/>
  <c r="E50" i="18"/>
  <c r="E53" i="18" s="1"/>
  <c r="J39" i="18"/>
  <c r="I51" i="18" s="1"/>
  <c r="G39" i="18"/>
  <c r="J38" i="18"/>
  <c r="G38" i="18"/>
  <c r="J37" i="18"/>
  <c r="G37" i="18"/>
  <c r="G51" i="18" s="1"/>
  <c r="J36" i="18"/>
  <c r="G36" i="18"/>
  <c r="J35" i="18"/>
  <c r="G35" i="18"/>
  <c r="J34" i="18"/>
  <c r="G34" i="18"/>
  <c r="J33" i="18"/>
  <c r="G33" i="18"/>
  <c r="J32" i="18"/>
  <c r="G32" i="18"/>
  <c r="J31" i="18"/>
  <c r="G31" i="18"/>
  <c r="J30" i="18"/>
  <c r="I52" i="18" s="1"/>
  <c r="G30" i="18"/>
  <c r="G52" i="18" s="1"/>
  <c r="J29" i="18"/>
  <c r="G29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20" i="18"/>
  <c r="G20" i="18"/>
  <c r="J19" i="18"/>
  <c r="G19" i="18"/>
  <c r="J18" i="18"/>
  <c r="G18" i="18"/>
  <c r="J17" i="18"/>
  <c r="G17" i="18"/>
  <c r="J16" i="18"/>
  <c r="G16" i="18"/>
  <c r="J15" i="18"/>
  <c r="G15" i="18"/>
  <c r="J14" i="18"/>
  <c r="G14" i="18"/>
  <c r="J13" i="18"/>
  <c r="I50" i="18" s="1"/>
  <c r="I53" i="18" s="1"/>
  <c r="G13" i="18"/>
  <c r="G50" i="18" s="1"/>
  <c r="G53" i="18" s="1"/>
  <c r="E33" i="17"/>
  <c r="E32" i="17"/>
  <c r="E31" i="17"/>
  <c r="E34" i="17" s="1"/>
  <c r="J30" i="17"/>
  <c r="I32" i="17" s="1"/>
  <c r="G30" i="17"/>
  <c r="J29" i="17"/>
  <c r="G29" i="17"/>
  <c r="J28" i="17"/>
  <c r="G28" i="17"/>
  <c r="G32" i="17" s="1"/>
  <c r="J27" i="17"/>
  <c r="G27" i="17"/>
  <c r="J26" i="17"/>
  <c r="I33" i="17" s="1"/>
  <c r="G26" i="17"/>
  <c r="G33" i="17" s="1"/>
  <c r="J25" i="17"/>
  <c r="G25" i="17"/>
  <c r="J24" i="17"/>
  <c r="G24" i="17"/>
  <c r="J23" i="17"/>
  <c r="G23" i="17"/>
  <c r="J22" i="17"/>
  <c r="G22" i="17"/>
  <c r="J21" i="17"/>
  <c r="G21" i="17"/>
  <c r="J20" i="17"/>
  <c r="G20" i="17"/>
  <c r="J19" i="17"/>
  <c r="G19" i="17"/>
  <c r="J18" i="17"/>
  <c r="G18" i="17"/>
  <c r="J17" i="17"/>
  <c r="G17" i="17"/>
  <c r="J16" i="17"/>
  <c r="G16" i="17"/>
  <c r="J15" i="17"/>
  <c r="G15" i="17"/>
  <c r="J14" i="17"/>
  <c r="G14" i="17"/>
  <c r="J13" i="17"/>
  <c r="I31" i="17" s="1"/>
  <c r="I34" i="17" s="1"/>
  <c r="G13" i="17"/>
  <c r="G31" i="17" s="1"/>
  <c r="G34" i="17" s="1"/>
  <c r="E33" i="16"/>
  <c r="E32" i="16"/>
  <c r="E31" i="16"/>
  <c r="E34" i="16" s="1"/>
  <c r="J30" i="16"/>
  <c r="I32" i="16" s="1"/>
  <c r="G30" i="16"/>
  <c r="J29" i="16"/>
  <c r="G29" i="16"/>
  <c r="J28" i="16"/>
  <c r="G28" i="16"/>
  <c r="J27" i="16"/>
  <c r="G27" i="16"/>
  <c r="G32" i="16" s="1"/>
  <c r="J26" i="16"/>
  <c r="I33" i="16" s="1"/>
  <c r="G26" i="16"/>
  <c r="G33" i="16" s="1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J18" i="16"/>
  <c r="G18" i="16"/>
  <c r="J17" i="16"/>
  <c r="G17" i="16"/>
  <c r="J16" i="16"/>
  <c r="G16" i="16"/>
  <c r="J15" i="16"/>
  <c r="G15" i="16"/>
  <c r="J14" i="16"/>
  <c r="G14" i="16"/>
  <c r="J13" i="16"/>
  <c r="I31" i="16" s="1"/>
  <c r="G13" i="16"/>
  <c r="G31" i="16" s="1"/>
  <c r="G34" i="16" s="1"/>
  <c r="E36" i="15"/>
  <c r="E35" i="15"/>
  <c r="J33" i="15"/>
  <c r="I35" i="15" s="1"/>
  <c r="G33" i="15"/>
  <c r="J32" i="15"/>
  <c r="G32" i="15"/>
  <c r="G35" i="15" s="1"/>
  <c r="J31" i="15"/>
  <c r="G31" i="15"/>
  <c r="J30" i="15"/>
  <c r="G30" i="15"/>
  <c r="J29" i="15"/>
  <c r="I36" i="15" s="1"/>
  <c r="G29" i="15"/>
  <c r="G36" i="15" s="1"/>
  <c r="J28" i="15"/>
  <c r="G28" i="15"/>
  <c r="J27" i="15"/>
  <c r="G27" i="15"/>
  <c r="J26" i="15"/>
  <c r="G26" i="15"/>
  <c r="J25" i="15"/>
  <c r="G25" i="15"/>
  <c r="G24" i="15"/>
  <c r="E24" i="15"/>
  <c r="J24" i="15" s="1"/>
  <c r="E23" i="15"/>
  <c r="J23" i="15" s="1"/>
  <c r="J22" i="15"/>
  <c r="G22" i="15"/>
  <c r="J21" i="15"/>
  <c r="G21" i="15"/>
  <c r="J20" i="15"/>
  <c r="G20" i="15"/>
  <c r="J19" i="15"/>
  <c r="G19" i="15"/>
  <c r="J18" i="15"/>
  <c r="G18" i="15"/>
  <c r="J17" i="15"/>
  <c r="G17" i="15"/>
  <c r="J16" i="15"/>
  <c r="G16" i="15"/>
  <c r="J15" i="15"/>
  <c r="G15" i="15"/>
  <c r="J14" i="15"/>
  <c r="G14" i="15"/>
  <c r="J13" i="15"/>
  <c r="I34" i="15" s="1"/>
  <c r="I37" i="15" s="1"/>
  <c r="G13" i="15"/>
  <c r="E38" i="14"/>
  <c r="E37" i="14"/>
  <c r="E36" i="14"/>
  <c r="E39" i="14" s="1"/>
  <c r="J35" i="14"/>
  <c r="I37" i="14" s="1"/>
  <c r="G35" i="14"/>
  <c r="J34" i="14"/>
  <c r="G34" i="14"/>
  <c r="J33" i="14"/>
  <c r="G33" i="14"/>
  <c r="G37" i="14" s="1"/>
  <c r="J32" i="14"/>
  <c r="G32" i="14"/>
  <c r="J31" i="14"/>
  <c r="G31" i="14"/>
  <c r="J30" i="14"/>
  <c r="G30" i="14"/>
  <c r="J29" i="14"/>
  <c r="G29" i="14"/>
  <c r="J28" i="14"/>
  <c r="G28" i="14"/>
  <c r="J27" i="14"/>
  <c r="G27" i="14"/>
  <c r="J26" i="14"/>
  <c r="I38" i="14" s="1"/>
  <c r="G26" i="14"/>
  <c r="G38" i="14" s="1"/>
  <c r="J25" i="14"/>
  <c r="G25" i="14"/>
  <c r="J24" i="14"/>
  <c r="G24" i="14"/>
  <c r="J23" i="14"/>
  <c r="G23" i="14"/>
  <c r="J22" i="14"/>
  <c r="G22" i="14"/>
  <c r="J21" i="14"/>
  <c r="G21" i="14"/>
  <c r="J20" i="14"/>
  <c r="G20" i="14"/>
  <c r="J19" i="14"/>
  <c r="G19" i="14"/>
  <c r="J18" i="14"/>
  <c r="G18" i="14"/>
  <c r="J17" i="14"/>
  <c r="G17" i="14"/>
  <c r="J16" i="14"/>
  <c r="G16" i="14"/>
  <c r="J15" i="14"/>
  <c r="G15" i="14"/>
  <c r="J14" i="14"/>
  <c r="G14" i="14"/>
  <c r="J13" i="14"/>
  <c r="I36" i="14" s="1"/>
  <c r="I39" i="14" s="1"/>
  <c r="G13" i="14"/>
  <c r="G36" i="14" s="1"/>
  <c r="E52" i="13"/>
  <c r="E51" i="13"/>
  <c r="E50" i="13"/>
  <c r="E53" i="13" s="1"/>
  <c r="J42" i="13"/>
  <c r="I51" i="13" s="1"/>
  <c r="G42" i="13"/>
  <c r="J41" i="13"/>
  <c r="G41" i="13"/>
  <c r="G51" i="13" s="1"/>
  <c r="J40" i="13"/>
  <c r="G40" i="13"/>
  <c r="J39" i="13"/>
  <c r="G39" i="13"/>
  <c r="J38" i="13"/>
  <c r="G38" i="13"/>
  <c r="J37" i="13"/>
  <c r="G37" i="13"/>
  <c r="J36" i="13"/>
  <c r="G36" i="13"/>
  <c r="J35" i="13"/>
  <c r="G35" i="13"/>
  <c r="J34" i="13"/>
  <c r="G34" i="13"/>
  <c r="J33" i="13"/>
  <c r="I52" i="13" s="1"/>
  <c r="G33" i="13"/>
  <c r="G52" i="13" s="1"/>
  <c r="J32" i="13"/>
  <c r="G32" i="13"/>
  <c r="J31" i="13"/>
  <c r="G31" i="13"/>
  <c r="J30" i="13"/>
  <c r="G30" i="13"/>
  <c r="J29" i="13"/>
  <c r="G29" i="13"/>
  <c r="J28" i="13"/>
  <c r="G28" i="13"/>
  <c r="J27" i="13"/>
  <c r="G27" i="13"/>
  <c r="J26" i="13"/>
  <c r="G26" i="13"/>
  <c r="J25" i="13"/>
  <c r="G25" i="13"/>
  <c r="J24" i="13"/>
  <c r="G24" i="13"/>
  <c r="J23" i="13"/>
  <c r="G23" i="13"/>
  <c r="J22" i="13"/>
  <c r="G22" i="13"/>
  <c r="J21" i="13"/>
  <c r="G21" i="13"/>
  <c r="J20" i="13"/>
  <c r="G20" i="13"/>
  <c r="J19" i="13"/>
  <c r="G19" i="13"/>
  <c r="J18" i="13"/>
  <c r="G18" i="13"/>
  <c r="J17" i="13"/>
  <c r="G17" i="13"/>
  <c r="J16" i="13"/>
  <c r="G16" i="13"/>
  <c r="J15" i="13"/>
  <c r="G15" i="13"/>
  <c r="J14" i="13"/>
  <c r="G14" i="13"/>
  <c r="J13" i="13"/>
  <c r="I50" i="13" s="1"/>
  <c r="I53" i="13" s="1"/>
  <c r="G13" i="13"/>
  <c r="G50" i="13" s="1"/>
  <c r="G53" i="13" s="1"/>
  <c r="E51" i="12"/>
  <c r="E50" i="12"/>
  <c r="E49" i="12"/>
  <c r="E52" i="12" s="1"/>
  <c r="J40" i="12"/>
  <c r="I50" i="12" s="1"/>
  <c r="G40" i="12"/>
  <c r="J39" i="12"/>
  <c r="G39" i="12"/>
  <c r="G50" i="12" s="1"/>
  <c r="J38" i="12"/>
  <c r="G38" i="12"/>
  <c r="J37" i="12"/>
  <c r="G37" i="12"/>
  <c r="J36" i="12"/>
  <c r="G36" i="12"/>
  <c r="J35" i="12"/>
  <c r="G35" i="12"/>
  <c r="J34" i="12"/>
  <c r="G34" i="12"/>
  <c r="J33" i="12"/>
  <c r="G33" i="12"/>
  <c r="J32" i="12"/>
  <c r="G32" i="12"/>
  <c r="J31" i="12"/>
  <c r="I51" i="12" s="1"/>
  <c r="G31" i="12"/>
  <c r="G51" i="12" s="1"/>
  <c r="J30" i="12"/>
  <c r="G30" i="12"/>
  <c r="J29" i="12"/>
  <c r="G29" i="12"/>
  <c r="J28" i="12"/>
  <c r="G28" i="12"/>
  <c r="J27" i="12"/>
  <c r="G27" i="12"/>
  <c r="J26" i="12"/>
  <c r="G26" i="12"/>
  <c r="J25" i="12"/>
  <c r="G25" i="12"/>
  <c r="J24" i="12"/>
  <c r="G24" i="12"/>
  <c r="J23" i="12"/>
  <c r="G23" i="12"/>
  <c r="J22" i="12"/>
  <c r="G22" i="12"/>
  <c r="J21" i="12"/>
  <c r="G21" i="12"/>
  <c r="J20" i="12"/>
  <c r="G20" i="12"/>
  <c r="J19" i="12"/>
  <c r="G19" i="12"/>
  <c r="J18" i="12"/>
  <c r="G18" i="12"/>
  <c r="J17" i="12"/>
  <c r="G17" i="12"/>
  <c r="J16" i="12"/>
  <c r="G16" i="12"/>
  <c r="J15" i="12"/>
  <c r="G15" i="12"/>
  <c r="J14" i="12"/>
  <c r="I49" i="12" s="1"/>
  <c r="I52" i="12" s="1"/>
  <c r="G14" i="12"/>
  <c r="G49" i="12" s="1"/>
  <c r="E38" i="11"/>
  <c r="E37" i="11"/>
  <c r="E36" i="11"/>
  <c r="E39" i="11" s="1"/>
  <c r="J35" i="11"/>
  <c r="I37" i="11" s="1"/>
  <c r="G35" i="11"/>
  <c r="J34" i="11"/>
  <c r="G34" i="11"/>
  <c r="J33" i="11"/>
  <c r="G33" i="11"/>
  <c r="G37" i="11" s="1"/>
  <c r="J32" i="11"/>
  <c r="G32" i="11"/>
  <c r="J31" i="11"/>
  <c r="G31" i="11"/>
  <c r="J30" i="11"/>
  <c r="G30" i="11"/>
  <c r="J29" i="11"/>
  <c r="G29" i="11"/>
  <c r="J28" i="11"/>
  <c r="G28" i="11"/>
  <c r="J27" i="11"/>
  <c r="G27" i="11"/>
  <c r="J26" i="11"/>
  <c r="I38" i="11" s="1"/>
  <c r="G26" i="11"/>
  <c r="G38" i="11" s="1"/>
  <c r="J25" i="11"/>
  <c r="G25" i="11"/>
  <c r="J24" i="11"/>
  <c r="G24" i="11"/>
  <c r="J23" i="11"/>
  <c r="G23" i="11"/>
  <c r="J22" i="11"/>
  <c r="G22" i="11"/>
  <c r="J21" i="11"/>
  <c r="G21" i="11"/>
  <c r="J20" i="11"/>
  <c r="G20" i="11"/>
  <c r="J19" i="11"/>
  <c r="G19" i="11"/>
  <c r="J18" i="11"/>
  <c r="G18" i="11"/>
  <c r="J17" i="11"/>
  <c r="G17" i="11"/>
  <c r="J16" i="11"/>
  <c r="G16" i="11"/>
  <c r="J15" i="11"/>
  <c r="G15" i="11"/>
  <c r="J14" i="11"/>
  <c r="G14" i="11"/>
  <c r="J13" i="11"/>
  <c r="G13" i="11"/>
  <c r="J12" i="11"/>
  <c r="I36" i="11" s="1"/>
  <c r="I39" i="11" s="1"/>
  <c r="G12" i="11"/>
  <c r="G36" i="11" s="1"/>
  <c r="G39" i="11" s="1"/>
  <c r="E48" i="10"/>
  <c r="J39" i="10"/>
  <c r="I48" i="10" s="1"/>
  <c r="G39" i="10"/>
  <c r="J38" i="10"/>
  <c r="G38" i="10"/>
  <c r="G48" i="10" s="1"/>
  <c r="J37" i="10"/>
  <c r="G37" i="10"/>
  <c r="J36" i="10"/>
  <c r="G36" i="10"/>
  <c r="G35" i="10"/>
  <c r="E35" i="10"/>
  <c r="J35" i="10" s="1"/>
  <c r="J34" i="10"/>
  <c r="G34" i="10"/>
  <c r="J33" i="10"/>
  <c r="G33" i="10"/>
  <c r="J32" i="10"/>
  <c r="G32" i="10"/>
  <c r="J31" i="10"/>
  <c r="G31" i="10"/>
  <c r="E30" i="10"/>
  <c r="G30" i="10" s="1"/>
  <c r="G49" i="10" s="1"/>
  <c r="J29" i="10"/>
  <c r="G29" i="10"/>
  <c r="E29" i="10"/>
  <c r="J28" i="10"/>
  <c r="G28" i="10"/>
  <c r="E28" i="10"/>
  <c r="G27" i="10"/>
  <c r="E27" i="10"/>
  <c r="J27" i="10" s="1"/>
  <c r="J26" i="10"/>
  <c r="G26" i="10"/>
  <c r="J25" i="10"/>
  <c r="G25" i="10"/>
  <c r="J24" i="10"/>
  <c r="G24" i="10"/>
  <c r="J23" i="10"/>
  <c r="G23" i="10"/>
  <c r="E23" i="10"/>
  <c r="J22" i="10"/>
  <c r="G22" i="10"/>
  <c r="J21" i="10"/>
  <c r="G21" i="10"/>
  <c r="J20" i="10"/>
  <c r="G20" i="10"/>
  <c r="J19" i="10"/>
  <c r="G19" i="10"/>
  <c r="G18" i="10"/>
  <c r="E18" i="10"/>
  <c r="J18" i="10" s="1"/>
  <c r="E17" i="10"/>
  <c r="G17" i="10" s="1"/>
  <c r="J16" i="10"/>
  <c r="G16" i="10"/>
  <c r="E16" i="10"/>
  <c r="J15" i="10"/>
  <c r="G15" i="10"/>
  <c r="E15" i="10"/>
  <c r="J14" i="10"/>
  <c r="G14" i="10"/>
  <c r="J13" i="10"/>
  <c r="G13" i="10"/>
  <c r="E13" i="10"/>
  <c r="E47" i="10" s="1"/>
  <c r="E48" i="9"/>
  <c r="E47" i="9"/>
  <c r="J39" i="9"/>
  <c r="I48" i="9" s="1"/>
  <c r="G39" i="9"/>
  <c r="J38" i="9"/>
  <c r="G38" i="9"/>
  <c r="J37" i="9"/>
  <c r="G37" i="9"/>
  <c r="G48" i="9" s="1"/>
  <c r="J36" i="9"/>
  <c r="G36" i="9"/>
  <c r="J35" i="9"/>
  <c r="G35" i="9"/>
  <c r="J34" i="9"/>
  <c r="G34" i="9"/>
  <c r="J33" i="9"/>
  <c r="G33" i="9"/>
  <c r="J32" i="9"/>
  <c r="G32" i="9"/>
  <c r="J31" i="9"/>
  <c r="G31" i="9"/>
  <c r="G30" i="9"/>
  <c r="G49" i="9" s="1"/>
  <c r="E30" i="9"/>
  <c r="E49" i="9" s="1"/>
  <c r="J29" i="9"/>
  <c r="G29" i="9"/>
  <c r="J28" i="9"/>
  <c r="G28" i="9"/>
  <c r="J27" i="9"/>
  <c r="G27" i="9"/>
  <c r="J26" i="9"/>
  <c r="G26" i="9"/>
  <c r="J25" i="9"/>
  <c r="G25" i="9"/>
  <c r="J24" i="9"/>
  <c r="G24" i="9"/>
  <c r="J23" i="9"/>
  <c r="G23" i="9"/>
  <c r="J22" i="9"/>
  <c r="G22" i="9"/>
  <c r="J21" i="9"/>
  <c r="G21" i="9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I47" i="9" s="1"/>
  <c r="G13" i="9"/>
  <c r="G47" i="9" s="1"/>
  <c r="G50" i="9" s="1"/>
  <c r="E49" i="8"/>
  <c r="E48" i="8"/>
  <c r="E47" i="8"/>
  <c r="E50" i="8" s="1"/>
  <c r="J39" i="8"/>
  <c r="I48" i="8" s="1"/>
  <c r="G39" i="8"/>
  <c r="J38" i="8"/>
  <c r="G38" i="8"/>
  <c r="G48" i="8" s="1"/>
  <c r="J37" i="8"/>
  <c r="G37" i="8"/>
  <c r="J36" i="8"/>
  <c r="G36" i="8"/>
  <c r="J35" i="8"/>
  <c r="G35" i="8"/>
  <c r="J34" i="8"/>
  <c r="G34" i="8"/>
  <c r="J33" i="8"/>
  <c r="G33" i="8"/>
  <c r="J32" i="8"/>
  <c r="G32" i="8"/>
  <c r="J31" i="8"/>
  <c r="G31" i="8"/>
  <c r="J30" i="8"/>
  <c r="I49" i="8" s="1"/>
  <c r="G30" i="8"/>
  <c r="G49" i="8" s="1"/>
  <c r="J29" i="8"/>
  <c r="G29" i="8"/>
  <c r="J28" i="8"/>
  <c r="G28" i="8"/>
  <c r="J27" i="8"/>
  <c r="G27" i="8"/>
  <c r="J26" i="8"/>
  <c r="G26" i="8"/>
  <c r="J25" i="8"/>
  <c r="G25" i="8"/>
  <c r="J24" i="8"/>
  <c r="G24" i="8"/>
  <c r="J23" i="8"/>
  <c r="G23" i="8"/>
  <c r="J22" i="8"/>
  <c r="G22" i="8"/>
  <c r="J21" i="8"/>
  <c r="G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I47" i="8" s="1"/>
  <c r="I50" i="8" s="1"/>
  <c r="G13" i="8"/>
  <c r="G47" i="8" s="1"/>
  <c r="G50" i="8" s="1"/>
  <c r="E51" i="7"/>
  <c r="E50" i="7"/>
  <c r="E49" i="7"/>
  <c r="E52" i="7" s="1"/>
  <c r="J44" i="7"/>
  <c r="G44" i="7"/>
  <c r="J43" i="7"/>
  <c r="G43" i="7"/>
  <c r="J42" i="7"/>
  <c r="G42" i="7"/>
  <c r="J41" i="7"/>
  <c r="G41" i="7"/>
  <c r="J40" i="7"/>
  <c r="G40" i="7"/>
  <c r="J39" i="7"/>
  <c r="G39" i="7"/>
  <c r="J38" i="7"/>
  <c r="G38" i="7"/>
  <c r="J37" i="7"/>
  <c r="G37" i="7"/>
  <c r="J36" i="7"/>
  <c r="G36" i="7"/>
  <c r="J35" i="7"/>
  <c r="I51" i="7" s="1"/>
  <c r="G35" i="7"/>
  <c r="G51" i="7" s="1"/>
  <c r="J34" i="7"/>
  <c r="G34" i="7"/>
  <c r="J33" i="7"/>
  <c r="I50" i="7" s="1"/>
  <c r="G33" i="7"/>
  <c r="G50" i="7" s="1"/>
  <c r="J32" i="7"/>
  <c r="G32" i="7"/>
  <c r="J31" i="7"/>
  <c r="G31" i="7"/>
  <c r="J30" i="7"/>
  <c r="G30" i="7"/>
  <c r="J29" i="7"/>
  <c r="G29" i="7"/>
  <c r="J28" i="7"/>
  <c r="G28" i="7"/>
  <c r="J27" i="7"/>
  <c r="G27" i="7"/>
  <c r="J26" i="7"/>
  <c r="G26" i="7"/>
  <c r="J25" i="7"/>
  <c r="G25" i="7"/>
  <c r="J24" i="7"/>
  <c r="G24" i="7"/>
  <c r="J23" i="7"/>
  <c r="G23" i="7"/>
  <c r="J22" i="7"/>
  <c r="G22" i="7"/>
  <c r="J21" i="7"/>
  <c r="G21" i="7"/>
  <c r="J20" i="7"/>
  <c r="G20" i="7"/>
  <c r="J19" i="7"/>
  <c r="G19" i="7"/>
  <c r="J18" i="7"/>
  <c r="G18" i="7"/>
  <c r="J17" i="7"/>
  <c r="G17" i="7"/>
  <c r="J16" i="7"/>
  <c r="G16" i="7"/>
  <c r="J15" i="7"/>
  <c r="G15" i="7"/>
  <c r="J14" i="7"/>
  <c r="G14" i="7"/>
  <c r="J13" i="7"/>
  <c r="I49" i="7" s="1"/>
  <c r="I52" i="7" s="1"/>
  <c r="G13" i="7"/>
  <c r="G49" i="7" s="1"/>
  <c r="G52" i="7" s="1"/>
  <c r="E49" i="6"/>
  <c r="E48" i="6"/>
  <c r="E47" i="6"/>
  <c r="E50" i="6" s="1"/>
  <c r="J36" i="6"/>
  <c r="I48" i="6" s="1"/>
  <c r="G36" i="6"/>
  <c r="J35" i="6"/>
  <c r="G35" i="6"/>
  <c r="J34" i="6"/>
  <c r="G34" i="6"/>
  <c r="G48" i="6" s="1"/>
  <c r="J33" i="6"/>
  <c r="G33" i="6"/>
  <c r="J32" i="6"/>
  <c r="G32" i="6"/>
  <c r="J31" i="6"/>
  <c r="G31" i="6"/>
  <c r="J30" i="6"/>
  <c r="G30" i="6"/>
  <c r="J29" i="6"/>
  <c r="G29" i="6"/>
  <c r="J28" i="6"/>
  <c r="G28" i="6"/>
  <c r="J27" i="6"/>
  <c r="I49" i="6" s="1"/>
  <c r="G27" i="6"/>
  <c r="G49" i="6" s="1"/>
  <c r="J26" i="6"/>
  <c r="G26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I47" i="6" s="1"/>
  <c r="G13" i="6"/>
  <c r="G47" i="6" s="1"/>
  <c r="G50" i="6" s="1"/>
  <c r="E49" i="5"/>
  <c r="E48" i="5"/>
  <c r="E47" i="5"/>
  <c r="E50" i="5" s="1"/>
  <c r="J36" i="5"/>
  <c r="I48" i="5" s="1"/>
  <c r="G36" i="5"/>
  <c r="J35" i="5"/>
  <c r="G35" i="5"/>
  <c r="G48" i="5" s="1"/>
  <c r="J34" i="5"/>
  <c r="G34" i="5"/>
  <c r="J33" i="5"/>
  <c r="G33" i="5"/>
  <c r="J32" i="5"/>
  <c r="G32" i="5"/>
  <c r="J31" i="5"/>
  <c r="G31" i="5"/>
  <c r="J30" i="5"/>
  <c r="G30" i="5"/>
  <c r="J29" i="5"/>
  <c r="G29" i="5"/>
  <c r="J28" i="5"/>
  <c r="G28" i="5"/>
  <c r="J27" i="5"/>
  <c r="I49" i="5" s="1"/>
  <c r="G27" i="5"/>
  <c r="G49" i="5" s="1"/>
  <c r="J26" i="5"/>
  <c r="G26" i="5"/>
  <c r="J25" i="5"/>
  <c r="G25" i="5"/>
  <c r="J24" i="5"/>
  <c r="G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I47" i="5" s="1"/>
  <c r="G13" i="5"/>
  <c r="G47" i="5" s="1"/>
  <c r="G50" i="5" s="1"/>
  <c r="E49" i="4"/>
  <c r="E48" i="4"/>
  <c r="E47" i="4"/>
  <c r="E50" i="4" s="1"/>
  <c r="J36" i="4"/>
  <c r="I48" i="4" s="1"/>
  <c r="G36" i="4"/>
  <c r="J35" i="4"/>
  <c r="G35" i="4"/>
  <c r="G48" i="4" s="1"/>
  <c r="J34" i="4"/>
  <c r="G34" i="4"/>
  <c r="J33" i="4"/>
  <c r="G33" i="4"/>
  <c r="J32" i="4"/>
  <c r="G32" i="4"/>
  <c r="J31" i="4"/>
  <c r="G31" i="4"/>
  <c r="J30" i="4"/>
  <c r="G30" i="4"/>
  <c r="J29" i="4"/>
  <c r="G29" i="4"/>
  <c r="J28" i="4"/>
  <c r="G28" i="4"/>
  <c r="J27" i="4"/>
  <c r="I49" i="4" s="1"/>
  <c r="G27" i="4"/>
  <c r="G49" i="4" s="1"/>
  <c r="J26" i="4"/>
  <c r="G26" i="4"/>
  <c r="J25" i="4"/>
  <c r="G25" i="4"/>
  <c r="J24" i="4"/>
  <c r="G24" i="4"/>
  <c r="J23" i="4"/>
  <c r="G23" i="4"/>
  <c r="J22" i="4"/>
  <c r="G22" i="4"/>
  <c r="J21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I47" i="4" s="1"/>
  <c r="I50" i="4" s="1"/>
  <c r="G13" i="4"/>
  <c r="G47" i="4" s="1"/>
  <c r="G50" i="4" s="1"/>
  <c r="E54" i="3"/>
  <c r="E53" i="3"/>
  <c r="E52" i="3"/>
  <c r="E55" i="3" s="1"/>
  <c r="J51" i="3"/>
  <c r="I53" i="3" s="1"/>
  <c r="G51" i="3"/>
  <c r="J50" i="3"/>
  <c r="G50" i="3"/>
  <c r="G53" i="3" s="1"/>
  <c r="J49" i="3"/>
  <c r="G49" i="3"/>
  <c r="J48" i="3"/>
  <c r="G48" i="3"/>
  <c r="J47" i="3"/>
  <c r="G47" i="3"/>
  <c r="J38" i="3"/>
  <c r="G38" i="3"/>
  <c r="J37" i="3"/>
  <c r="G37" i="3"/>
  <c r="J36" i="3"/>
  <c r="G36" i="3"/>
  <c r="J35" i="3"/>
  <c r="G35" i="3"/>
  <c r="J34" i="3"/>
  <c r="I54" i="3" s="1"/>
  <c r="G34" i="3"/>
  <c r="G54" i="3" s="1"/>
  <c r="J33" i="3"/>
  <c r="G33" i="3"/>
  <c r="J32" i="3"/>
  <c r="G32" i="3"/>
  <c r="J31" i="3"/>
  <c r="G31" i="3"/>
  <c r="J30" i="3"/>
  <c r="G30" i="3"/>
  <c r="J29" i="3"/>
  <c r="G29" i="3"/>
  <c r="J28" i="3"/>
  <c r="G28" i="3"/>
  <c r="J27" i="3"/>
  <c r="G27" i="3"/>
  <c r="J26" i="3"/>
  <c r="G26" i="3"/>
  <c r="J25" i="3"/>
  <c r="G25" i="3"/>
  <c r="J24" i="3"/>
  <c r="G24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I52" i="3" s="1"/>
  <c r="I55" i="3" s="1"/>
  <c r="G13" i="3"/>
  <c r="G52" i="3" s="1"/>
  <c r="E32" i="2"/>
  <c r="E31" i="2"/>
  <c r="E30" i="2"/>
  <c r="E33" i="2" s="1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I32" i="2" s="1"/>
  <c r="G20" i="2"/>
  <c r="G32" i="2" s="1"/>
  <c r="J19" i="2"/>
  <c r="I31" i="2" s="1"/>
  <c r="G19" i="2"/>
  <c r="G31" i="2" s="1"/>
  <c r="J18" i="2"/>
  <c r="G18" i="2"/>
  <c r="J17" i="2"/>
  <c r="G17" i="2"/>
  <c r="J16" i="2"/>
  <c r="G16" i="2"/>
  <c r="J15" i="2"/>
  <c r="G15" i="2"/>
  <c r="J14" i="2"/>
  <c r="G14" i="2"/>
  <c r="J13" i="2"/>
  <c r="I30" i="2" s="1"/>
  <c r="I33" i="2" s="1"/>
  <c r="G13" i="2"/>
  <c r="G30" i="2" s="1"/>
  <c r="G33" i="2" s="1"/>
  <c r="E32" i="1"/>
  <c r="E31" i="1"/>
  <c r="E30" i="1"/>
  <c r="E33" i="1" s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I32" i="1" s="1"/>
  <c r="G20" i="1"/>
  <c r="G32" i="1" s="1"/>
  <c r="J19" i="1"/>
  <c r="I31" i="1" s="1"/>
  <c r="G19" i="1"/>
  <c r="G31" i="1" s="1"/>
  <c r="J18" i="1"/>
  <c r="G18" i="1"/>
  <c r="J17" i="1"/>
  <c r="G17" i="1"/>
  <c r="J16" i="1"/>
  <c r="G16" i="1"/>
  <c r="J15" i="1"/>
  <c r="G15" i="1"/>
  <c r="J14" i="1"/>
  <c r="G14" i="1"/>
  <c r="J13" i="1"/>
  <c r="I30" i="1" s="1"/>
  <c r="I33" i="1" s="1"/>
  <c r="G13" i="1"/>
  <c r="G30" i="1" s="1"/>
  <c r="G33" i="1" l="1"/>
  <c r="G21" i="26"/>
  <c r="G47" i="10"/>
  <c r="G50" i="10" s="1"/>
  <c r="I21" i="25"/>
  <c r="G21" i="27"/>
  <c r="G55" i="3"/>
  <c r="I50" i="6"/>
  <c r="E50" i="9"/>
  <c r="G52" i="12"/>
  <c r="G39" i="14"/>
  <c r="G58" i="21"/>
  <c r="I50" i="5"/>
  <c r="I34" i="16"/>
  <c r="I58" i="21"/>
  <c r="J30" i="9"/>
  <c r="I49" i="9" s="1"/>
  <c r="I50" i="9" s="1"/>
  <c r="J17" i="10"/>
  <c r="I47" i="10" s="1"/>
  <c r="I50" i="10" s="1"/>
  <c r="J30" i="10"/>
  <c r="I49" i="10" s="1"/>
  <c r="E34" i="15"/>
  <c r="E37" i="15" s="1"/>
  <c r="I18" i="27"/>
  <c r="I21" i="27" s="1"/>
  <c r="G23" i="15"/>
  <c r="G34" i="15" s="1"/>
  <c r="G37" i="15" s="1"/>
  <c r="I19" i="24"/>
  <c r="I21" i="24" s="1"/>
  <c r="I19" i="26"/>
  <c r="I21" i="26" s="1"/>
  <c r="E49" i="10"/>
  <c r="E50" i="10" s="1"/>
  <c r="G19" i="25"/>
  <c r="G21" i="25" s="1"/>
</calcChain>
</file>

<file path=xl/sharedStrings.xml><?xml version="1.0" encoding="utf-8"?>
<sst xmlns="http://schemas.openxmlformats.org/spreadsheetml/2006/main" count="1470" uniqueCount="55">
  <si>
    <t>Назив купца</t>
  </si>
  <si>
    <t>ПИБ</t>
  </si>
  <si>
    <t>Матични број</t>
  </si>
  <si>
    <t>Одговорно лице из АПР-а</t>
  </si>
  <si>
    <t>Седиште и адреса</t>
  </si>
  <si>
    <t>Контакт телефон</t>
  </si>
  <si>
    <t>Контакт Е-mail</t>
  </si>
  <si>
    <t>Ред.бр.</t>
  </si>
  <si>
    <t>Предмет продаје</t>
  </si>
  <si>
    <t>Количина за лицитацију (m³)</t>
  </si>
  <si>
    <t>Почетна цена предмета лицитације (дин/m³) без ПДВ-а</t>
  </si>
  <si>
    <t>Укупна вредност предмета лицитације (дин) без ПДВ-а</t>
  </si>
  <si>
    <t>Понуђена цена за предмет лицитације (дин/m³) без ПДВ-а*</t>
  </si>
  <si>
    <t>Укупна понуђена вредност за предмет лицитације (дин) без ПДВ-а</t>
  </si>
  <si>
    <r>
      <t xml:space="preserve">5 </t>
    </r>
    <r>
      <rPr>
        <i/>
        <sz val="11"/>
        <color theme="1"/>
        <rFont val="Calibri"/>
        <family val="2"/>
        <scheme val="minor"/>
      </rPr>
      <t>(3*4)</t>
    </r>
  </si>
  <si>
    <r>
      <t xml:space="preserve">7 </t>
    </r>
    <r>
      <rPr>
        <i/>
        <sz val="11"/>
        <color theme="1"/>
        <rFont val="Calibri"/>
        <family val="2"/>
        <scheme val="minor"/>
      </rPr>
      <t>(3*6)</t>
    </r>
  </si>
  <si>
    <t>Трупци букве</t>
  </si>
  <si>
    <t>F</t>
  </si>
  <si>
    <t>L</t>
  </si>
  <si>
    <t>I</t>
  </si>
  <si>
    <t>II</t>
  </si>
  <si>
    <t>III</t>
  </si>
  <si>
    <t>VS</t>
  </si>
  <si>
    <t>Обла грађа - рудничко дрво</t>
  </si>
  <si>
    <t>Огревно дрво тврди лишћари</t>
  </si>
  <si>
    <t>I класа</t>
  </si>
  <si>
    <t>II класа</t>
  </si>
  <si>
    <t>сеченице</t>
  </si>
  <si>
    <t>пањевина</t>
  </si>
  <si>
    <t>шумски отпад</t>
  </si>
  <si>
    <t>Огревно дрво меки лишћари</t>
  </si>
  <si>
    <t>Σ Трупци:</t>
  </si>
  <si>
    <t>Укупно понуђено</t>
  </si>
  <si>
    <t>Σ Остало техничко дрво:</t>
  </si>
  <si>
    <t>Σ Огревно дрво:</t>
  </si>
  <si>
    <t>Укупно:</t>
  </si>
  <si>
    <t>*Да би табела била правилно попуњена, неопходно је дати понуду за сваки од сотимената, без обзира на то да ли је планирана одређена количина или не.</t>
  </si>
  <si>
    <t>Потпис овлашћеног лица понуђача</t>
  </si>
  <si>
    <t>Трупци храста китњака</t>
  </si>
  <si>
    <t>F1</t>
  </si>
  <si>
    <t>F2</t>
  </si>
  <si>
    <t>K</t>
  </si>
  <si>
    <t>Трупци јасена</t>
  </si>
  <si>
    <t>Трупци липе и јохе</t>
  </si>
  <si>
    <t>5 (3*4)</t>
  </si>
  <si>
    <t>7 (3*6)</t>
  </si>
  <si>
    <t>Трупци тополе и врбе</t>
  </si>
  <si>
    <t>Трупци граба</t>
  </si>
  <si>
    <t>ВОД</t>
  </si>
  <si>
    <t>Т.л.</t>
  </si>
  <si>
    <t>М.л.</t>
  </si>
  <si>
    <t>Понуђена цена за предмет лицитације (дин/m³) без ПДВ-а *</t>
  </si>
  <si>
    <t>Укупна вредност партије:</t>
  </si>
  <si>
    <t>Трупци цера</t>
  </si>
  <si>
    <t>Трупци багрема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</si>
</sst>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R_S_D_-;\-* #,##0\ _R_S_D_-;_-* &quot;-&quot;\ _R_S_D_-;_-@_-"/>
    <numFmt numFmtId="43" formatCode="_-* #,##0.00\ _R_S_D_-;\-* #,##0.00\ _R_S_D_-;_-* &quot;-&quot;??\ _R_S_D_-;_-@_-"/>
    <numFmt numFmtId="164" formatCode="_-* #,##0.00\ _R_S_D_-;\-* #,##0.00\ _R_S_D_-;_-* &quot;0,00&quot;\ _R_S_D_-;_-@_-"/>
    <numFmt numFmtId="165" formatCode="_-* #,##0.00\ _R_S_D_-;\-* #,##0.00\ _R_S_D_-;_-* &quot;-&quot;\ _R_S_D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00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2" borderId="1" xfId="2" applyBorder="1" applyAlignment="1" applyProtection="1">
      <alignment horizontal="center" vertical="center" textRotation="90" wrapText="1"/>
    </xf>
    <xf numFmtId="0" fontId="1" fillId="2" borderId="2" xfId="2" applyBorder="1" applyAlignment="1" applyProtection="1">
      <alignment horizontal="center" vertical="center" wrapText="1"/>
    </xf>
    <xf numFmtId="0" fontId="1" fillId="2" borderId="2" xfId="2" applyBorder="1" applyAlignment="1" applyProtection="1">
      <alignment horizontal="center" vertical="center" textRotation="90" wrapText="1"/>
    </xf>
    <xf numFmtId="0" fontId="1" fillId="2" borderId="10" xfId="2" applyBorder="1" applyAlignment="1" applyProtection="1">
      <alignment horizontal="center" vertical="center" textRotation="90" wrapText="1"/>
    </xf>
    <xf numFmtId="0" fontId="1" fillId="2" borderId="11" xfId="2" applyBorder="1" applyAlignment="1" applyProtection="1">
      <alignment horizontal="center" vertical="center" textRotation="90" wrapText="1"/>
    </xf>
    <xf numFmtId="0" fontId="1" fillId="2" borderId="12" xfId="2" applyBorder="1" applyAlignment="1" applyProtection="1">
      <alignment horizontal="center" vertical="center" textRotation="90" wrapText="1"/>
    </xf>
    <xf numFmtId="0" fontId="1" fillId="2" borderId="3" xfId="2" applyBorder="1" applyAlignment="1" applyProtection="1">
      <alignment horizontal="center" vertical="center" textRotation="90" wrapText="1"/>
    </xf>
    <xf numFmtId="0" fontId="1" fillId="2" borderId="7" xfId="2" applyBorder="1" applyAlignment="1" applyProtection="1">
      <alignment horizontal="center" vertical="center" wrapText="1"/>
    </xf>
    <xf numFmtId="0" fontId="1" fillId="2" borderId="13" xfId="2" applyBorder="1" applyAlignment="1" applyProtection="1">
      <alignment horizontal="center" vertical="center" wrapText="1"/>
    </xf>
    <xf numFmtId="0" fontId="1" fillId="2" borderId="14" xfId="2" applyBorder="1" applyAlignment="1" applyProtection="1">
      <alignment horizontal="center" vertical="center" wrapText="1"/>
    </xf>
    <xf numFmtId="0" fontId="1" fillId="2" borderId="15" xfId="2" applyBorder="1" applyAlignment="1" applyProtection="1">
      <alignment horizontal="center" vertical="center" wrapText="1"/>
    </xf>
    <xf numFmtId="0" fontId="1" fillId="2" borderId="8" xfId="2" applyBorder="1" applyAlignment="1" applyProtection="1">
      <alignment horizontal="center" vertical="center" wrapText="1"/>
    </xf>
    <xf numFmtId="0" fontId="0" fillId="2" borderId="13" xfId="2" applyFont="1" applyBorder="1" applyAlignment="1" applyProtection="1">
      <alignment horizontal="center" vertical="center" wrapText="1"/>
    </xf>
    <xf numFmtId="0" fontId="1" fillId="2" borderId="16" xfId="2" applyBorder="1" applyAlignment="1" applyProtection="1">
      <alignment horizontal="center" vertical="center" wrapText="1"/>
    </xf>
    <xf numFmtId="0" fontId="0" fillId="2" borderId="9" xfId="2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164" fontId="3" fillId="3" borderId="18" xfId="1" applyNumberFormat="1" applyFont="1" applyFill="1" applyBorder="1" applyAlignment="1" applyProtection="1">
      <alignment horizontal="right" vertical="center" wrapText="1"/>
    </xf>
    <xf numFmtId="165" fontId="0" fillId="0" borderId="18" xfId="1" applyNumberFormat="1" applyFont="1" applyBorder="1" applyAlignment="1" applyProtection="1">
      <alignment horizontal="right" vertical="center" wrapText="1"/>
    </xf>
    <xf numFmtId="164" fontId="0" fillId="0" borderId="19" xfId="1" applyNumberFormat="1" applyFont="1" applyBorder="1" applyAlignment="1" applyProtection="1">
      <alignment horizontal="right" vertical="center" wrapText="1"/>
    </xf>
    <xf numFmtId="165" fontId="4" fillId="0" borderId="20" xfId="1" applyNumberFormat="1" applyFont="1" applyBorder="1" applyAlignment="1" applyProtection="1">
      <alignment horizontal="right" vertical="center" wrapText="1"/>
      <protection locked="0"/>
    </xf>
    <xf numFmtId="165" fontId="4" fillId="0" borderId="21" xfId="1" applyNumberFormat="1" applyFont="1" applyBorder="1" applyAlignment="1" applyProtection="1">
      <alignment horizontal="right" vertical="center" wrapText="1"/>
      <protection locked="0"/>
    </xf>
    <xf numFmtId="164" fontId="4" fillId="0" borderId="22" xfId="1" applyNumberFormat="1" applyFont="1" applyBorder="1" applyAlignment="1" applyProtection="1">
      <alignment horizontal="right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164" fontId="3" fillId="3" borderId="23" xfId="1" applyNumberFormat="1" applyFont="1" applyFill="1" applyBorder="1" applyAlignment="1" applyProtection="1">
      <alignment horizontal="right" vertical="center" wrapText="1"/>
    </xf>
    <xf numFmtId="165" fontId="0" fillId="0" borderId="23" xfId="1" applyNumberFormat="1" applyFont="1" applyBorder="1" applyAlignment="1" applyProtection="1">
      <alignment horizontal="right" vertical="center" wrapText="1"/>
    </xf>
    <xf numFmtId="164" fontId="0" fillId="0" borderId="24" xfId="1" applyNumberFormat="1" applyFont="1" applyBorder="1" applyAlignment="1" applyProtection="1">
      <alignment horizontal="right" vertical="center" wrapText="1"/>
    </xf>
    <xf numFmtId="165" fontId="4" fillId="0" borderId="25" xfId="1" applyNumberFormat="1" applyFont="1" applyBorder="1" applyAlignment="1" applyProtection="1">
      <alignment horizontal="right" vertical="center" wrapText="1"/>
      <protection locked="0"/>
    </xf>
    <xf numFmtId="165" fontId="4" fillId="0" borderId="26" xfId="1" applyNumberFormat="1" applyFont="1" applyBorder="1" applyAlignment="1" applyProtection="1">
      <alignment horizontal="right" vertical="center" wrapText="1"/>
      <protection locked="0"/>
    </xf>
    <xf numFmtId="164" fontId="4" fillId="0" borderId="27" xfId="1" applyNumberFormat="1" applyFont="1" applyBorder="1" applyAlignment="1" applyProtection="1">
      <alignment horizontal="right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164" fontId="3" fillId="3" borderId="28" xfId="1" applyNumberFormat="1" applyFont="1" applyFill="1" applyBorder="1" applyAlignment="1" applyProtection="1">
      <alignment horizontal="right" vertical="center" wrapText="1"/>
    </xf>
    <xf numFmtId="165" fontId="0" fillId="0" borderId="28" xfId="1" applyNumberFormat="1" applyFont="1" applyBorder="1" applyAlignment="1" applyProtection="1">
      <alignment horizontal="right" vertical="center" wrapText="1"/>
    </xf>
    <xf numFmtId="164" fontId="0" fillId="0" borderId="29" xfId="1" applyNumberFormat="1" applyFont="1" applyBorder="1" applyAlignment="1" applyProtection="1">
      <alignment horizontal="right" vertical="center" wrapText="1"/>
    </xf>
    <xf numFmtId="165" fontId="4" fillId="0" borderId="30" xfId="1" applyNumberFormat="1" applyFont="1" applyBorder="1" applyAlignment="1" applyProtection="1">
      <alignment horizontal="right" vertical="center" wrapText="1"/>
      <protection locked="0"/>
    </xf>
    <xf numFmtId="165" fontId="4" fillId="0" borderId="31" xfId="1" applyNumberFormat="1" applyFont="1" applyBorder="1" applyAlignment="1" applyProtection="1">
      <alignment horizontal="right" vertical="center" wrapText="1"/>
      <protection locked="0"/>
    </xf>
    <xf numFmtId="164" fontId="4" fillId="0" borderId="32" xfId="1" applyNumberFormat="1" applyFont="1" applyBorder="1" applyAlignment="1" applyProtection="1">
      <alignment horizontal="right" vertical="center" wrapText="1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right" vertical="center" wrapText="1"/>
    </xf>
    <xf numFmtId="165" fontId="0" fillId="0" borderId="5" xfId="1" applyNumberFormat="1" applyFont="1" applyBorder="1" applyAlignment="1" applyProtection="1">
      <alignment horizontal="right" vertical="center" wrapText="1"/>
    </xf>
    <xf numFmtId="164" fontId="0" fillId="0" borderId="33" xfId="1" applyNumberFormat="1" applyFont="1" applyBorder="1" applyAlignment="1" applyProtection="1">
      <alignment horizontal="right" vertical="center" wrapText="1"/>
    </xf>
    <xf numFmtId="165" fontId="4" fillId="0" borderId="36" xfId="1" applyNumberFormat="1" applyFont="1" applyBorder="1" applyAlignment="1" applyProtection="1">
      <alignment horizontal="right" vertical="center" wrapText="1"/>
      <protection locked="0"/>
    </xf>
    <xf numFmtId="165" fontId="4" fillId="0" borderId="37" xfId="1" applyNumberFormat="1" applyFont="1" applyBorder="1" applyAlignment="1" applyProtection="1">
      <alignment horizontal="right" vertical="center" wrapText="1"/>
      <protection locked="0"/>
    </xf>
    <xf numFmtId="164" fontId="4" fillId="0" borderId="38" xfId="1" applyNumberFormat="1" applyFont="1" applyBorder="1" applyAlignment="1" applyProtection="1">
      <alignment horizontal="right" vertical="center" wrapText="1"/>
    </xf>
    <xf numFmtId="165" fontId="4" fillId="0" borderId="39" xfId="1" applyNumberFormat="1" applyFont="1" applyBorder="1" applyAlignment="1" applyProtection="1">
      <alignment horizontal="right" vertical="center" wrapText="1"/>
      <protection locked="0"/>
    </xf>
    <xf numFmtId="165" fontId="4" fillId="0" borderId="40" xfId="1" applyNumberFormat="1" applyFont="1" applyBorder="1" applyAlignment="1" applyProtection="1">
      <alignment horizontal="right" vertical="center" wrapText="1"/>
      <protection locked="0"/>
    </xf>
    <xf numFmtId="165" fontId="4" fillId="0" borderId="41" xfId="1" applyNumberFormat="1" applyFont="1" applyBorder="1" applyAlignment="1" applyProtection="1">
      <alignment horizontal="right" vertical="center" wrapText="1"/>
      <protection locked="0"/>
    </xf>
    <xf numFmtId="165" fontId="4" fillId="0" borderId="42" xfId="1" applyNumberFormat="1" applyFont="1" applyBorder="1" applyAlignment="1" applyProtection="1">
      <alignment horizontal="right" vertical="center" wrapText="1"/>
      <protection locked="0"/>
    </xf>
    <xf numFmtId="164" fontId="4" fillId="0" borderId="43" xfId="1" applyNumberFormat="1" applyFont="1" applyBorder="1" applyAlignment="1" applyProtection="1">
      <alignment horizontal="right" vertical="center" wrapText="1"/>
    </xf>
    <xf numFmtId="0" fontId="0" fillId="0" borderId="44" xfId="0" applyBorder="1" applyAlignment="1" applyProtection="1">
      <alignment horizontal="center" vertical="center" wrapText="1"/>
    </xf>
    <xf numFmtId="165" fontId="0" fillId="0" borderId="44" xfId="1" applyNumberFormat="1" applyFont="1" applyBorder="1" applyAlignment="1" applyProtection="1">
      <alignment horizontal="right" vertical="center" wrapText="1"/>
    </xf>
    <xf numFmtId="164" fontId="0" fillId="0" borderId="45" xfId="1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165" fontId="0" fillId="0" borderId="46" xfId="0" applyNumberFormat="1" applyBorder="1" applyAlignment="1" applyProtection="1">
      <alignment horizontal="right" vertical="center" wrapText="1"/>
    </xf>
    <xf numFmtId="165" fontId="0" fillId="0" borderId="10" xfId="0" applyNumberFormat="1" applyBorder="1" applyAlignment="1" applyProtection="1">
      <alignment horizontal="right" vertical="center" wrapText="1"/>
    </xf>
    <xf numFmtId="0" fontId="3" fillId="4" borderId="47" xfId="0" applyFont="1" applyFill="1" applyBorder="1" applyAlignment="1" applyProtection="1">
      <alignment horizontal="center" vertical="center" textRotation="90" wrapText="1"/>
    </xf>
    <xf numFmtId="164" fontId="0" fillId="4" borderId="12" xfId="0" applyNumberFormat="1" applyFill="1" applyBorder="1" applyAlignment="1" applyProtection="1">
      <alignment horizontal="right" vertical="center" wrapText="1"/>
    </xf>
    <xf numFmtId="164" fontId="0" fillId="4" borderId="3" xfId="0" applyNumberFormat="1" applyFill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right" vertical="center" wrapText="1"/>
    </xf>
    <xf numFmtId="165" fontId="3" fillId="0" borderId="5" xfId="0" applyNumberFormat="1" applyFont="1" applyBorder="1" applyAlignment="1" applyProtection="1">
      <alignment horizontal="right" vertical="center" wrapText="1"/>
    </xf>
    <xf numFmtId="165" fontId="0" fillId="0" borderId="0" xfId="0" applyNumberFormat="1" applyBorder="1" applyAlignment="1" applyProtection="1">
      <alignment horizontal="right" vertical="center" wrapText="1"/>
    </xf>
    <xf numFmtId="165" fontId="0" fillId="0" borderId="33" xfId="0" applyNumberFormat="1" applyBorder="1" applyAlignment="1" applyProtection="1">
      <alignment horizontal="right" vertical="center" wrapText="1"/>
    </xf>
    <xf numFmtId="0" fontId="3" fillId="4" borderId="48" xfId="0" applyFont="1" applyFill="1" applyBorder="1" applyAlignment="1" applyProtection="1">
      <alignment horizontal="center" vertical="center" textRotation="90" wrapText="1"/>
    </xf>
    <xf numFmtId="164" fontId="0" fillId="4" borderId="35" xfId="0" applyNumberFormat="1" applyFill="1" applyBorder="1" applyAlignment="1" applyProtection="1">
      <alignment horizontal="right" vertical="center" wrapText="1"/>
    </xf>
    <xf numFmtId="164" fontId="0" fillId="4" borderId="6" xfId="0" applyNumberFormat="1" applyFill="1" applyBorder="1" applyAlignment="1" applyProtection="1">
      <alignment horizontal="right" vertical="center" wrapText="1"/>
    </xf>
    <xf numFmtId="0" fontId="5" fillId="0" borderId="49" xfId="0" applyFont="1" applyBorder="1" applyAlignment="1" applyProtection="1">
      <alignment horizontal="right" vertical="center" wrapText="1"/>
    </xf>
    <xf numFmtId="0" fontId="0" fillId="0" borderId="50" xfId="0" applyBorder="1" applyAlignment="1" applyProtection="1">
      <alignment horizontal="right" vertical="center" wrapText="1"/>
    </xf>
    <xf numFmtId="165" fontId="3" fillId="0" borderId="50" xfId="0" applyNumberFormat="1" applyFont="1" applyBorder="1" applyAlignment="1" applyProtection="1">
      <alignment horizontal="right" vertical="center" wrapText="1"/>
    </xf>
    <xf numFmtId="165" fontId="0" fillId="0" borderId="51" xfId="0" applyNumberFormat="1" applyBorder="1" applyAlignment="1" applyProtection="1">
      <alignment horizontal="right" vertical="center" wrapText="1"/>
    </xf>
    <xf numFmtId="164" fontId="0" fillId="4" borderId="52" xfId="0" applyNumberFormat="1" applyFill="1" applyBorder="1" applyAlignment="1" applyProtection="1">
      <alignment horizontal="right" vertical="center" wrapText="1"/>
    </xf>
    <xf numFmtId="164" fontId="0" fillId="4" borderId="38" xfId="0" applyNumberFormat="1" applyFill="1" applyBorder="1" applyAlignment="1" applyProtection="1">
      <alignment horizontal="right" vertical="center" wrapText="1"/>
    </xf>
    <xf numFmtId="0" fontId="3" fillId="0" borderId="53" xfId="0" applyFont="1" applyBorder="1" applyAlignment="1" applyProtection="1">
      <alignment horizontal="right" vertical="center" wrapText="1"/>
    </xf>
    <xf numFmtId="0" fontId="3" fillId="0" borderId="54" xfId="0" applyFont="1" applyBorder="1" applyAlignment="1" applyProtection="1">
      <alignment horizontal="right" vertical="center" wrapText="1"/>
    </xf>
    <xf numFmtId="165" fontId="3" fillId="0" borderId="54" xfId="0" applyNumberFormat="1" applyFont="1" applyBorder="1" applyAlignment="1" applyProtection="1">
      <alignment horizontal="right" vertical="center" wrapText="1"/>
    </xf>
    <xf numFmtId="0" fontId="3" fillId="0" borderId="54" xfId="0" applyFont="1" applyBorder="1" applyAlignment="1" applyProtection="1">
      <alignment horizontal="right" vertical="center" wrapText="1"/>
    </xf>
    <xf numFmtId="165" fontId="3" fillId="0" borderId="55" xfId="0" applyNumberFormat="1" applyFont="1" applyBorder="1" applyAlignment="1" applyProtection="1">
      <alignment horizontal="right" vertical="center" wrapText="1"/>
    </xf>
    <xf numFmtId="0" fontId="3" fillId="4" borderId="56" xfId="0" applyFont="1" applyFill="1" applyBorder="1" applyAlignment="1" applyProtection="1">
      <alignment horizontal="center" vertical="center" textRotation="90" wrapText="1"/>
    </xf>
    <xf numFmtId="164" fontId="0" fillId="4" borderId="57" xfId="0" applyNumberFormat="1" applyFill="1" applyBorder="1" applyAlignment="1" applyProtection="1">
      <alignment horizontal="right" vertical="center" wrapText="1"/>
    </xf>
    <xf numFmtId="164" fontId="0" fillId="4" borderId="58" xfId="0" applyNumberFormat="1" applyFill="1" applyBorder="1" applyAlignment="1" applyProtection="1">
      <alignment horizontal="right" vertical="center" wrapText="1"/>
    </xf>
    <xf numFmtId="0" fontId="6" fillId="0" borderId="46" xfId="0" applyFont="1" applyBorder="1" applyAlignment="1" applyProtection="1">
      <alignment horizontal="left" vertical="center" wrapText="1"/>
    </xf>
    <xf numFmtId="0" fontId="7" fillId="0" borderId="46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59" xfId="0" applyBorder="1" applyProtection="1"/>
    <xf numFmtId="0" fontId="0" fillId="0" borderId="60" xfId="0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164" fontId="3" fillId="3" borderId="61" xfId="1" applyNumberFormat="1" applyFont="1" applyFill="1" applyBorder="1" applyAlignment="1" applyProtection="1">
      <alignment horizontal="center" vertical="center" wrapText="1"/>
    </xf>
    <xf numFmtId="165" fontId="0" fillId="0" borderId="61" xfId="1" applyNumberFormat="1" applyFont="1" applyBorder="1" applyAlignment="1" applyProtection="1">
      <alignment horizontal="center" vertical="center" wrapText="1"/>
    </xf>
    <xf numFmtId="164" fontId="0" fillId="0" borderId="62" xfId="1" applyNumberFormat="1" applyFont="1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 wrapText="1"/>
    </xf>
    <xf numFmtId="164" fontId="3" fillId="3" borderId="23" xfId="1" applyNumberFormat="1" applyFont="1" applyFill="1" applyBorder="1" applyAlignment="1" applyProtection="1">
      <alignment horizontal="center" vertical="center" wrapText="1"/>
    </xf>
    <xf numFmtId="165" fontId="0" fillId="0" borderId="23" xfId="1" applyNumberFormat="1" applyFont="1" applyBorder="1" applyAlignment="1" applyProtection="1">
      <alignment horizontal="center" vertical="center" wrapText="1"/>
    </xf>
    <xf numFmtId="164" fontId="0" fillId="0" borderId="24" xfId="1" applyNumberFormat="1" applyFont="1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164" fontId="3" fillId="3" borderId="28" xfId="1" applyNumberFormat="1" applyFont="1" applyFill="1" applyBorder="1" applyAlignment="1" applyProtection="1">
      <alignment horizontal="center" vertical="center" wrapText="1"/>
    </xf>
    <xf numFmtId="165" fontId="0" fillId="0" borderId="28" xfId="1" applyNumberFormat="1" applyFont="1" applyBorder="1" applyAlignment="1" applyProtection="1">
      <alignment horizontal="center" vertical="center" wrapText="1"/>
    </xf>
    <xf numFmtId="164" fontId="0" fillId="0" borderId="29" xfId="1" applyNumberFormat="1" applyFont="1" applyBorder="1" applyAlignment="1" applyProtection="1">
      <alignment horizontal="center" vertical="center" wrapText="1"/>
    </xf>
    <xf numFmtId="164" fontId="3" fillId="3" borderId="18" xfId="1" applyNumberFormat="1" applyFont="1" applyFill="1" applyBorder="1" applyAlignment="1" applyProtection="1">
      <alignment horizontal="center" vertical="center" wrapText="1"/>
    </xf>
    <xf numFmtId="165" fontId="0" fillId="0" borderId="18" xfId="1" applyNumberFormat="1" applyFont="1" applyBorder="1" applyAlignment="1" applyProtection="1">
      <alignment horizontal="center" vertical="center" wrapText="1"/>
    </xf>
    <xf numFmtId="164" fontId="0" fillId="0" borderId="19" xfId="1" applyNumberFormat="1" applyFont="1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164" fontId="3" fillId="3" borderId="44" xfId="1" applyNumberFormat="1" applyFont="1" applyFill="1" applyBorder="1" applyAlignment="1" applyProtection="1">
      <alignment horizontal="center" vertical="center" wrapText="1"/>
    </xf>
    <xf numFmtId="165" fontId="0" fillId="0" borderId="44" xfId="1" applyNumberFormat="1" applyFont="1" applyBorder="1" applyAlignment="1" applyProtection="1">
      <alignment horizontal="center" vertical="center" wrapText="1"/>
    </xf>
    <xf numFmtId="164" fontId="0" fillId="0" borderId="45" xfId="1" applyNumberFormat="1" applyFont="1" applyBorder="1" applyAlignment="1" applyProtection="1">
      <alignment horizontal="center" vertical="center" wrapText="1"/>
    </xf>
    <xf numFmtId="165" fontId="4" fillId="0" borderId="66" xfId="1" applyNumberFormat="1" applyFont="1" applyBorder="1" applyAlignment="1" applyProtection="1">
      <alignment horizontal="right" vertical="center" wrapText="1"/>
      <protection locked="0"/>
    </xf>
    <xf numFmtId="165" fontId="4" fillId="0" borderId="67" xfId="1" applyNumberFormat="1" applyFont="1" applyBorder="1" applyAlignment="1" applyProtection="1">
      <alignment horizontal="right" vertical="center" wrapText="1"/>
      <protection locked="0"/>
    </xf>
    <xf numFmtId="164" fontId="4" fillId="0" borderId="68" xfId="1" applyNumberFormat="1" applyFont="1" applyBorder="1" applyAlignment="1" applyProtection="1">
      <alignment horizontal="right" vertical="center" wrapText="1"/>
    </xf>
    <xf numFmtId="0" fontId="0" fillId="0" borderId="69" xfId="0" applyBorder="1" applyAlignment="1" applyProtection="1">
      <alignment horizontal="center" vertical="center" wrapText="1"/>
    </xf>
    <xf numFmtId="164" fontId="3" fillId="0" borderId="69" xfId="1" applyNumberFormat="1" applyFont="1" applyFill="1" applyBorder="1" applyAlignment="1" applyProtection="1">
      <alignment horizontal="center" vertical="center" wrapText="1"/>
    </xf>
    <xf numFmtId="165" fontId="0" fillId="0" borderId="69" xfId="1" applyNumberFormat="1" applyFont="1" applyBorder="1" applyAlignment="1" applyProtection="1">
      <alignment horizontal="center" vertical="center" wrapText="1"/>
    </xf>
    <xf numFmtId="164" fontId="0" fillId="0" borderId="69" xfId="1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65" fontId="0" fillId="0" borderId="0" xfId="1" applyNumberFormat="1" applyFont="1" applyBorder="1" applyAlignment="1" applyProtection="1">
      <alignment horizontal="center" vertical="center" wrapText="1"/>
    </xf>
    <xf numFmtId="164" fontId="0" fillId="0" borderId="0" xfId="1" applyNumberFormat="1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</xf>
    <xf numFmtId="164" fontId="3" fillId="3" borderId="71" xfId="1" applyNumberFormat="1" applyFont="1" applyFill="1" applyBorder="1" applyAlignment="1" applyProtection="1">
      <alignment horizontal="center" vertical="center" wrapText="1"/>
    </xf>
    <xf numFmtId="165" fontId="0" fillId="0" borderId="71" xfId="1" applyNumberFormat="1" applyFont="1" applyBorder="1" applyAlignment="1" applyProtection="1">
      <alignment horizontal="center" vertical="center" wrapText="1"/>
    </xf>
    <xf numFmtId="164" fontId="0" fillId="0" borderId="72" xfId="1" applyNumberFormat="1" applyFont="1" applyBorder="1" applyAlignment="1" applyProtection="1">
      <alignment horizontal="center" vertical="center" wrapText="1"/>
    </xf>
    <xf numFmtId="165" fontId="4" fillId="0" borderId="73" xfId="1" applyNumberFormat="1" applyFont="1" applyBorder="1" applyAlignment="1" applyProtection="1">
      <alignment horizontal="right" vertical="center" wrapText="1"/>
      <protection locked="0"/>
    </xf>
    <xf numFmtId="165" fontId="4" fillId="0" borderId="74" xfId="1" applyNumberFormat="1" applyFont="1" applyBorder="1" applyAlignment="1" applyProtection="1">
      <alignment horizontal="right" vertical="center" wrapText="1"/>
      <protection locked="0"/>
    </xf>
    <xf numFmtId="164" fontId="4" fillId="0" borderId="75" xfId="1" applyNumberFormat="1" applyFont="1" applyBorder="1" applyAlignment="1" applyProtection="1">
      <alignment horizontal="right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43" fontId="7" fillId="0" borderId="50" xfId="0" applyNumberFormat="1" applyFont="1" applyBorder="1" applyAlignment="1" applyProtection="1">
      <alignment horizontal="right" vertical="center" wrapText="1"/>
    </xf>
    <xf numFmtId="165" fontId="8" fillId="0" borderId="54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" fillId="2" borderId="13" xfId="2" applyBorder="1" applyAlignment="1" applyProtection="1">
      <alignment horizontal="center" vertical="center" wrapText="1"/>
    </xf>
    <xf numFmtId="0" fontId="1" fillId="2" borderId="9" xfId="2" applyBorder="1" applyAlignment="1" applyProtection="1">
      <alignment horizontal="center" vertical="center" wrapText="1"/>
    </xf>
    <xf numFmtId="0" fontId="0" fillId="0" borderId="76" xfId="0" applyBorder="1" applyAlignment="1" applyProtection="1">
      <alignment horizontal="center" vertical="center" wrapText="1"/>
    </xf>
    <xf numFmtId="0" fontId="0" fillId="0" borderId="77" xfId="0" applyBorder="1" applyAlignment="1" applyProtection="1">
      <alignment horizontal="center" vertical="center" wrapText="1"/>
    </xf>
    <xf numFmtId="0" fontId="0" fillId="0" borderId="77" xfId="0" applyBorder="1" applyAlignment="1" applyProtection="1">
      <alignment horizontal="center" vertical="center" wrapText="1"/>
    </xf>
    <xf numFmtId="164" fontId="3" fillId="3" borderId="77" xfId="1" applyNumberFormat="1" applyFont="1" applyFill="1" applyBorder="1" applyAlignment="1" applyProtection="1">
      <alignment horizontal="right" vertical="center" wrapText="1"/>
    </xf>
    <xf numFmtId="165" fontId="0" fillId="0" borderId="77" xfId="1" applyNumberFormat="1" applyFont="1" applyBorder="1" applyAlignment="1" applyProtection="1">
      <alignment horizontal="right" vertical="center" wrapText="1"/>
    </xf>
    <xf numFmtId="164" fontId="0" fillId="0" borderId="78" xfId="1" applyNumberFormat="1" applyFont="1" applyBorder="1" applyAlignment="1" applyProtection="1">
      <alignment horizontal="right" vertical="center" wrapText="1"/>
    </xf>
    <xf numFmtId="0" fontId="0" fillId="0" borderId="69" xfId="0" applyFill="1" applyBorder="1" applyAlignment="1" applyProtection="1">
      <alignment horizontal="center" vertical="center" wrapText="1"/>
    </xf>
    <xf numFmtId="164" fontId="3" fillId="0" borderId="69" xfId="1" applyNumberFormat="1" applyFont="1" applyFill="1" applyBorder="1" applyAlignment="1" applyProtection="1">
      <alignment horizontal="right" vertical="center" wrapText="1"/>
    </xf>
    <xf numFmtId="165" fontId="0" fillId="0" borderId="69" xfId="1" applyNumberFormat="1" applyFont="1" applyFill="1" applyBorder="1" applyAlignment="1" applyProtection="1">
      <alignment horizontal="right" vertical="center" wrapText="1"/>
    </xf>
    <xf numFmtId="164" fontId="0" fillId="0" borderId="69" xfId="1" applyNumberFormat="1" applyFont="1" applyFill="1" applyBorder="1" applyAlignment="1" applyProtection="1">
      <alignment horizontal="right" vertical="center" wrapText="1"/>
    </xf>
    <xf numFmtId="165" fontId="0" fillId="0" borderId="69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>
      <alignment horizontal="right" vertical="center" wrapText="1"/>
    </xf>
    <xf numFmtId="164" fontId="0" fillId="0" borderId="0" xfId="1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>
      <alignment horizontal="center" vertical="center" wrapText="1"/>
    </xf>
    <xf numFmtId="165" fontId="0" fillId="0" borderId="5" xfId="0" applyNumberFormat="1" applyBorder="1" applyAlignment="1" applyProtection="1">
      <alignment horizontal="right" vertical="center" wrapText="1"/>
    </xf>
    <xf numFmtId="164" fontId="0" fillId="0" borderId="33" xfId="0" applyNumberFormat="1" applyBorder="1" applyAlignment="1" applyProtection="1">
      <alignment horizontal="right" vertical="center" wrapText="1"/>
    </xf>
    <xf numFmtId="0" fontId="3" fillId="4" borderId="79" xfId="0" applyFont="1" applyFill="1" applyBorder="1" applyAlignment="1" applyProtection="1">
      <alignment horizontal="center" vertical="center" textRotation="90" wrapText="1"/>
    </xf>
    <xf numFmtId="165" fontId="0" fillId="0" borderId="50" xfId="0" applyNumberFormat="1" applyBorder="1" applyAlignment="1" applyProtection="1">
      <alignment horizontal="right" vertical="center" wrapText="1"/>
    </xf>
    <xf numFmtId="0" fontId="0" fillId="0" borderId="49" xfId="0" applyBorder="1" applyAlignment="1" applyProtection="1">
      <alignment horizontal="center" vertical="center" wrapText="1"/>
    </xf>
    <xf numFmtId="164" fontId="3" fillId="3" borderId="44" xfId="1" applyNumberFormat="1" applyFont="1" applyFill="1" applyBorder="1" applyAlignment="1" applyProtection="1">
      <alignment horizontal="right" vertical="center" wrapText="1"/>
    </xf>
    <xf numFmtId="0" fontId="0" fillId="0" borderId="69" xfId="0" applyFill="1" applyBorder="1" applyProtection="1"/>
    <xf numFmtId="0" fontId="0" fillId="0" borderId="0" xfId="0" applyFill="1" applyBorder="1" applyProtection="1"/>
    <xf numFmtId="0" fontId="5" fillId="0" borderId="7" xfId="0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horizontal="right" vertical="center" wrapText="1"/>
    </xf>
    <xf numFmtId="165" fontId="3" fillId="0" borderId="8" xfId="0" applyNumberFormat="1" applyFont="1" applyBorder="1" applyAlignment="1" applyProtection="1">
      <alignment horizontal="right" vertical="center" wrapText="1"/>
    </xf>
    <xf numFmtId="165" fontId="0" fillId="0" borderId="8" xfId="0" applyNumberFormat="1" applyBorder="1" applyAlignment="1" applyProtection="1">
      <alignment horizontal="right" vertical="center" wrapText="1"/>
    </xf>
    <xf numFmtId="165" fontId="0" fillId="0" borderId="13" xfId="0" applyNumberFormat="1" applyBorder="1" applyAlignment="1" applyProtection="1">
      <alignment horizontal="right" vertical="center" wrapText="1"/>
    </xf>
    <xf numFmtId="164" fontId="0" fillId="3" borderId="61" xfId="1" applyNumberFormat="1" applyFont="1" applyFill="1" applyBorder="1" applyAlignment="1" applyProtection="1">
      <alignment horizontal="right" vertical="center" wrapText="1"/>
    </xf>
    <xf numFmtId="165" fontId="0" fillId="0" borderId="61" xfId="1" applyNumberFormat="1" applyFont="1" applyBorder="1" applyAlignment="1" applyProtection="1">
      <alignment horizontal="right" vertical="center" wrapText="1"/>
    </xf>
    <xf numFmtId="164" fontId="0" fillId="0" borderId="61" xfId="1" applyNumberFormat="1" applyFont="1" applyBorder="1" applyAlignment="1" applyProtection="1">
      <alignment horizontal="right" vertical="center" wrapText="1"/>
    </xf>
    <xf numFmtId="164" fontId="0" fillId="3" borderId="23" xfId="1" applyNumberFormat="1" applyFont="1" applyFill="1" applyBorder="1" applyAlignment="1" applyProtection="1">
      <alignment horizontal="right" vertical="center" wrapText="1"/>
    </xf>
    <xf numFmtId="164" fontId="0" fillId="0" borderId="23" xfId="1" applyNumberFormat="1" applyFont="1" applyBorder="1" applyAlignment="1" applyProtection="1">
      <alignment horizontal="right" vertical="center" wrapText="1"/>
    </xf>
    <xf numFmtId="164" fontId="0" fillId="3" borderId="28" xfId="1" applyNumberFormat="1" applyFont="1" applyFill="1" applyBorder="1" applyAlignment="1" applyProtection="1">
      <alignment horizontal="right" vertical="center" wrapText="1"/>
    </xf>
    <xf numFmtId="164" fontId="0" fillId="0" borderId="28" xfId="1" applyNumberFormat="1" applyFont="1" applyBorder="1" applyAlignment="1" applyProtection="1">
      <alignment horizontal="right" vertical="center" wrapText="1"/>
    </xf>
    <xf numFmtId="164" fontId="0" fillId="3" borderId="18" xfId="1" applyNumberFormat="1" applyFont="1" applyFill="1" applyBorder="1" applyAlignment="1" applyProtection="1">
      <alignment horizontal="right" vertical="center" wrapText="1"/>
    </xf>
    <xf numFmtId="164" fontId="0" fillId="0" borderId="18" xfId="1" applyNumberFormat="1" applyFont="1" applyBorder="1" applyAlignment="1" applyProtection="1">
      <alignment horizontal="right" vertical="center" wrapText="1"/>
    </xf>
    <xf numFmtId="164" fontId="0" fillId="3" borderId="44" xfId="1" applyNumberFormat="1" applyFont="1" applyFill="1" applyBorder="1" applyAlignment="1" applyProtection="1">
      <alignment horizontal="right" vertical="center" wrapText="1"/>
    </xf>
    <xf numFmtId="164" fontId="0" fillId="0" borderId="44" xfId="1" applyNumberFormat="1" applyFont="1" applyBorder="1" applyAlignment="1" applyProtection="1">
      <alignment horizontal="right" vertical="center" wrapText="1"/>
    </xf>
    <xf numFmtId="164" fontId="4" fillId="0" borderId="80" xfId="1" applyNumberFormat="1" applyFont="1" applyBorder="1" applyAlignment="1" applyProtection="1">
      <alignment horizontal="right" vertical="center" wrapText="1"/>
    </xf>
    <xf numFmtId="0" fontId="0" fillId="0" borderId="59" xfId="0" applyFill="1" applyBorder="1" applyAlignment="1" applyProtection="1">
      <alignment horizontal="center" vertical="center" wrapText="1"/>
    </xf>
    <xf numFmtId="164" fontId="0" fillId="0" borderId="59" xfId="1" applyNumberFormat="1" applyFont="1" applyFill="1" applyBorder="1" applyAlignment="1" applyProtection="1">
      <alignment horizontal="right" vertical="center" wrapText="1"/>
    </xf>
    <xf numFmtId="165" fontId="0" fillId="0" borderId="59" xfId="1" applyNumberFormat="1" applyFont="1" applyFill="1" applyBorder="1" applyAlignment="1" applyProtection="1">
      <alignment horizontal="right" vertical="center" wrapText="1"/>
    </xf>
    <xf numFmtId="165" fontId="0" fillId="0" borderId="59" xfId="1" applyNumberFormat="1" applyFont="1" applyFill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right" vertical="center" wrapText="1"/>
    </xf>
    <xf numFmtId="0" fontId="0" fillId="0" borderId="82" xfId="0" applyBorder="1" applyAlignment="1" applyProtection="1">
      <alignment horizontal="right" vertical="center" wrapText="1"/>
    </xf>
    <xf numFmtId="165" fontId="0" fillId="0" borderId="82" xfId="0" applyNumberFormat="1" applyBorder="1" applyAlignment="1" applyProtection="1">
      <alignment horizontal="right" vertical="center" wrapText="1"/>
    </xf>
    <xf numFmtId="165" fontId="0" fillId="0" borderId="83" xfId="0" applyNumberFormat="1" applyBorder="1" applyAlignment="1" applyProtection="1">
      <alignment horizontal="right" vertical="center" wrapText="1"/>
    </xf>
    <xf numFmtId="164" fontId="0" fillId="4" borderId="84" xfId="0" applyNumberFormat="1" applyFill="1" applyBorder="1" applyAlignment="1" applyProtection="1">
      <alignment horizontal="right" vertical="center" wrapText="1"/>
    </xf>
    <xf numFmtId="164" fontId="0" fillId="4" borderId="83" xfId="0" applyNumberFormat="1" applyFill="1" applyBorder="1" applyAlignment="1" applyProtection="1">
      <alignment horizontal="right" vertical="center" wrapText="1"/>
    </xf>
    <xf numFmtId="165" fontId="0" fillId="0" borderId="6" xfId="0" applyNumberFormat="1" applyBorder="1" applyAlignment="1" applyProtection="1">
      <alignment horizontal="right" vertical="center" wrapText="1"/>
    </xf>
    <xf numFmtId="165" fontId="0" fillId="0" borderId="38" xfId="0" applyNumberFormat="1" applyBorder="1" applyAlignment="1" applyProtection="1">
      <alignment horizontal="right" vertical="center" wrapText="1"/>
    </xf>
    <xf numFmtId="165" fontId="3" fillId="0" borderId="85" xfId="0" applyNumberFormat="1" applyFont="1" applyBorder="1" applyAlignment="1" applyProtection="1">
      <alignment horizontal="right" vertical="center" wrapText="1"/>
    </xf>
    <xf numFmtId="0" fontId="3" fillId="4" borderId="86" xfId="0" applyFont="1" applyFill="1" applyBorder="1" applyAlignment="1" applyProtection="1">
      <alignment horizontal="center" vertical="center" textRotation="90" wrapText="1"/>
    </xf>
    <xf numFmtId="0" fontId="1" fillId="2" borderId="8" xfId="2" applyBorder="1" applyAlignment="1" applyProtection="1">
      <alignment horizontal="center" vertical="center" wrapText="1"/>
    </xf>
    <xf numFmtId="164" fontId="3" fillId="3" borderId="61" xfId="1" applyNumberFormat="1" applyFont="1" applyFill="1" applyBorder="1" applyAlignment="1" applyProtection="1">
      <alignment horizontal="right" vertical="center" wrapText="1"/>
    </xf>
    <xf numFmtId="164" fontId="0" fillId="0" borderId="62" xfId="1" applyNumberFormat="1" applyFont="1" applyBorder="1" applyAlignment="1" applyProtection="1">
      <alignment horizontal="right" vertical="center" wrapText="1"/>
    </xf>
    <xf numFmtId="164" fontId="3" fillId="0" borderId="59" xfId="1" applyNumberFormat="1" applyFont="1" applyFill="1" applyBorder="1" applyAlignment="1" applyProtection="1">
      <alignment horizontal="right" vertical="center" wrapText="1"/>
    </xf>
    <xf numFmtId="164" fontId="3" fillId="0" borderId="82" xfId="0" applyNumberFormat="1" applyFont="1" applyBorder="1" applyAlignment="1" applyProtection="1">
      <alignment horizontal="right" vertical="center" wrapText="1"/>
    </xf>
    <xf numFmtId="164" fontId="0" fillId="0" borderId="87" xfId="0" applyNumberFormat="1" applyBorder="1" applyAlignment="1" applyProtection="1">
      <alignment horizontal="right" vertical="center" wrapText="1"/>
    </xf>
    <xf numFmtId="164" fontId="0" fillId="4" borderId="88" xfId="0" applyNumberFormat="1" applyFill="1" applyBorder="1" applyAlignment="1" applyProtection="1">
      <alignment horizontal="right" vertical="center" wrapText="1"/>
    </xf>
    <xf numFmtId="164" fontId="0" fillId="4" borderId="89" xfId="0" applyNumberFormat="1" applyFill="1" applyBorder="1" applyAlignment="1" applyProtection="1">
      <alignment horizontal="right" vertical="center" wrapText="1"/>
    </xf>
    <xf numFmtId="164" fontId="0" fillId="4" borderId="90" xfId="0" applyNumberFormat="1" applyFill="1" applyBorder="1" applyAlignment="1" applyProtection="1">
      <alignment horizontal="right" vertical="center" wrapText="1"/>
    </xf>
    <xf numFmtId="164" fontId="0" fillId="4" borderId="91" xfId="0" applyNumberFormat="1" applyFill="1" applyBorder="1" applyAlignment="1" applyProtection="1">
      <alignment horizontal="right" vertical="center" wrapText="1"/>
    </xf>
    <xf numFmtId="164" fontId="0" fillId="4" borderId="16" xfId="0" applyNumberFormat="1" applyFill="1" applyBorder="1" applyAlignment="1" applyProtection="1">
      <alignment horizontal="right" vertical="center" wrapText="1"/>
    </xf>
    <xf numFmtId="164" fontId="0" fillId="4" borderId="92" xfId="0" applyNumberFormat="1" applyFill="1" applyBorder="1" applyAlignment="1" applyProtection="1">
      <alignment horizontal="right" vertical="center" wrapText="1"/>
    </xf>
    <xf numFmtId="164" fontId="0" fillId="4" borderId="93" xfId="0" applyNumberFormat="1" applyFill="1" applyBorder="1" applyAlignment="1" applyProtection="1">
      <alignment horizontal="right" vertical="center" wrapText="1"/>
    </xf>
    <xf numFmtId="165" fontId="0" fillId="0" borderId="62" xfId="1" applyNumberFormat="1" applyFont="1" applyBorder="1" applyAlignment="1" applyProtection="1">
      <alignment horizontal="right" vertical="center" wrapText="1"/>
    </xf>
    <xf numFmtId="165" fontId="0" fillId="0" borderId="2" xfId="0" applyNumberFormat="1" applyBorder="1" applyAlignment="1" applyProtection="1">
      <alignment horizontal="right" vertical="center" wrapText="1"/>
    </xf>
    <xf numFmtId="164" fontId="0" fillId="0" borderId="10" xfId="0" applyNumberFormat="1" applyBorder="1" applyAlignment="1" applyProtection="1">
      <alignment horizontal="right" vertical="center" wrapText="1"/>
    </xf>
    <xf numFmtId="164" fontId="0" fillId="0" borderId="82" xfId="0" applyNumberFormat="1" applyBorder="1" applyAlignment="1" applyProtection="1">
      <alignment horizontal="right" vertical="center" wrapText="1"/>
    </xf>
    <xf numFmtId="164" fontId="0" fillId="0" borderId="5" xfId="0" applyNumberFormat="1" applyBorder="1" applyAlignment="1" applyProtection="1">
      <alignment horizontal="right" vertical="center" wrapText="1"/>
    </xf>
    <xf numFmtId="0" fontId="3" fillId="0" borderId="94" xfId="0" applyFont="1" applyBorder="1" applyAlignment="1" applyProtection="1">
      <alignment horizontal="right" vertical="center" wrapText="1"/>
    </xf>
    <xf numFmtId="0" fontId="3" fillId="0" borderId="95" xfId="0" applyFont="1" applyBorder="1" applyAlignment="1" applyProtection="1">
      <alignment horizontal="right" vertical="center" wrapText="1"/>
    </xf>
    <xf numFmtId="0" fontId="3" fillId="0" borderId="96" xfId="0" applyFont="1" applyBorder="1" applyAlignment="1" applyProtection="1">
      <alignment horizontal="right" vertical="center" wrapText="1"/>
    </xf>
    <xf numFmtId="165" fontId="3" fillId="0" borderId="95" xfId="0" applyNumberFormat="1" applyFont="1" applyBorder="1" applyAlignment="1" applyProtection="1">
      <alignment horizontal="right" vertical="center" wrapText="1"/>
    </xf>
    <xf numFmtId="165" fontId="3" fillId="0" borderId="97" xfId="0" applyNumberFormat="1" applyFont="1" applyBorder="1" applyAlignment="1" applyProtection="1">
      <alignment horizontal="right" vertical="center" wrapText="1"/>
    </xf>
    <xf numFmtId="0" fontId="3" fillId="0" borderId="97" xfId="0" applyFont="1" applyBorder="1" applyAlignment="1" applyProtection="1">
      <alignment horizontal="right" vertical="center" wrapText="1"/>
    </xf>
    <xf numFmtId="0" fontId="1" fillId="2" borderId="10" xfId="2" applyBorder="1" applyAlignment="1" applyProtection="1">
      <alignment horizontal="center" vertical="center" textRotation="90" wrapText="1"/>
    </xf>
    <xf numFmtId="165" fontId="4" fillId="0" borderId="62" xfId="1" applyNumberFormat="1" applyFont="1" applyBorder="1" applyAlignment="1" applyProtection="1">
      <alignment horizontal="right" vertical="center" wrapText="1"/>
      <protection locked="0"/>
    </xf>
    <xf numFmtId="165" fontId="4" fillId="0" borderId="24" xfId="1" applyNumberFormat="1" applyFont="1" applyBorder="1" applyAlignment="1" applyProtection="1">
      <alignment horizontal="right" vertical="center" wrapText="1"/>
      <protection locked="0"/>
    </xf>
    <xf numFmtId="165" fontId="4" fillId="0" borderId="29" xfId="1" applyNumberFormat="1" applyFont="1" applyBorder="1" applyAlignment="1" applyProtection="1">
      <alignment horizontal="right" vertical="center" wrapText="1"/>
      <protection locked="0"/>
    </xf>
    <xf numFmtId="165" fontId="4" fillId="0" borderId="78" xfId="1" applyNumberFormat="1" applyFont="1" applyBorder="1" applyAlignment="1" applyProtection="1">
      <alignment horizontal="right" vertical="center" wrapText="1"/>
      <protection locked="0"/>
    </xf>
    <xf numFmtId="164" fontId="0" fillId="0" borderId="2" xfId="0" applyNumberFormat="1" applyBorder="1" applyAlignment="1" applyProtection="1">
      <alignment horizontal="right" vertical="center" wrapText="1"/>
    </xf>
    <xf numFmtId="165" fontId="4" fillId="0" borderId="45" xfId="1" applyNumberFormat="1" applyFont="1" applyBorder="1" applyAlignment="1" applyProtection="1">
      <alignment horizontal="right" vertical="center" wrapText="1"/>
      <protection locked="0"/>
    </xf>
    <xf numFmtId="165" fontId="4" fillId="0" borderId="33" xfId="1" applyNumberFormat="1" applyFont="1" applyBorder="1" applyAlignment="1" applyProtection="1">
      <alignment horizontal="right" vertical="center" wrapText="1"/>
      <protection locked="0"/>
    </xf>
    <xf numFmtId="165" fontId="4" fillId="0" borderId="35" xfId="1" applyNumberFormat="1" applyFont="1" applyBorder="1" applyAlignment="1" applyProtection="1">
      <alignment horizontal="right" vertical="center" wrapText="1"/>
      <protection locked="0"/>
    </xf>
    <xf numFmtId="164" fontId="4" fillId="0" borderId="6" xfId="1" applyNumberFormat="1" applyFont="1" applyBorder="1" applyAlignment="1" applyProtection="1">
      <alignment horizontal="right" vertical="center" wrapText="1"/>
    </xf>
    <xf numFmtId="0" fontId="1" fillId="2" borderId="10" xfId="2" applyBorder="1" applyAlignment="1" applyProtection="1">
      <alignment horizontal="center" vertical="center" wrapText="1"/>
    </xf>
    <xf numFmtId="0" fontId="1" fillId="2" borderId="98" xfId="2" applyBorder="1" applyAlignment="1" applyProtection="1">
      <alignment horizontal="center" vertical="center" wrapText="1"/>
    </xf>
    <xf numFmtId="0" fontId="1" fillId="2" borderId="12" xfId="2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0" fillId="0" borderId="10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87" xfId="0" applyBorder="1" applyAlignment="1" applyProtection="1">
      <alignment horizontal="center" vertical="center" wrapText="1"/>
    </xf>
    <xf numFmtId="0" fontId="0" fillId="0" borderId="84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82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164" fontId="7" fillId="3" borderId="28" xfId="1" applyNumberFormat="1" applyFont="1" applyFill="1" applyBorder="1" applyAlignment="1" applyProtection="1">
      <alignment horizontal="right" vertical="center" wrapText="1"/>
    </xf>
    <xf numFmtId="0" fontId="0" fillId="0" borderId="102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67" xfId="0" applyBorder="1" applyAlignment="1" applyProtection="1">
      <alignment horizontal="center" vertical="center" wrapText="1"/>
    </xf>
    <xf numFmtId="0" fontId="0" fillId="0" borderId="81" xfId="0" applyBorder="1" applyAlignment="1" applyProtection="1">
      <alignment horizontal="center" vertical="center" wrapText="1"/>
    </xf>
    <xf numFmtId="0" fontId="0" fillId="0" borderId="78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164" fontId="3" fillId="3" borderId="82" xfId="1" applyNumberFormat="1" applyFont="1" applyFill="1" applyBorder="1" applyAlignment="1" applyProtection="1">
      <alignment horizontal="right" vertical="center" wrapText="1"/>
    </xf>
    <xf numFmtId="0" fontId="0" fillId="0" borderId="97" xfId="0" applyBorder="1" applyAlignment="1" applyProtection="1">
      <alignment horizontal="center" vertical="center" wrapText="1"/>
    </xf>
    <xf numFmtId="0" fontId="0" fillId="0" borderId="72" xfId="0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 wrapText="1"/>
    </xf>
    <xf numFmtId="165" fontId="0" fillId="0" borderId="71" xfId="1" applyNumberFormat="1" applyFont="1" applyBorder="1" applyAlignment="1" applyProtection="1">
      <alignment horizontal="right" vertical="center" wrapText="1"/>
    </xf>
    <xf numFmtId="164" fontId="0" fillId="0" borderId="72" xfId="1" applyNumberFormat="1" applyFont="1" applyBorder="1" applyAlignment="1" applyProtection="1">
      <alignment horizontal="right" vertical="center" wrapText="1"/>
    </xf>
    <xf numFmtId="165" fontId="7" fillId="0" borderId="50" xfId="0" applyNumberFormat="1" applyFont="1" applyBorder="1" applyAlignment="1" applyProtection="1">
      <alignment horizontal="right" vertical="center" wrapText="1"/>
    </xf>
    <xf numFmtId="165" fontId="7" fillId="0" borderId="54" xfId="0" applyNumberFormat="1" applyFont="1" applyBorder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right" vertical="center" wrapText="1"/>
    </xf>
    <xf numFmtId="0" fontId="0" fillId="4" borderId="2" xfId="0" applyFill="1" applyBorder="1" applyAlignment="1" applyProtection="1">
      <alignment horizontal="right" vertical="center" wrapText="1"/>
    </xf>
    <xf numFmtId="164" fontId="3" fillId="4" borderId="2" xfId="0" applyNumberFormat="1" applyFont="1" applyFill="1" applyBorder="1" applyAlignment="1" applyProtection="1">
      <alignment horizontal="right" vertical="center" wrapText="1"/>
    </xf>
    <xf numFmtId="165" fontId="0" fillId="4" borderId="2" xfId="0" applyNumberFormat="1" applyFill="1" applyBorder="1" applyAlignment="1" applyProtection="1">
      <alignment horizontal="right" vertical="center" wrapText="1"/>
    </xf>
    <xf numFmtId="164" fontId="0" fillId="4" borderId="10" xfId="0" applyNumberFormat="1" applyFill="1" applyBorder="1" applyAlignment="1" applyProtection="1">
      <alignment horizontal="right" vertical="center" wrapText="1"/>
    </xf>
    <xf numFmtId="0" fontId="5" fillId="4" borderId="4" xfId="0" applyFont="1" applyFill="1" applyBorder="1" applyAlignment="1" applyProtection="1">
      <alignment horizontal="right" vertical="center" wrapText="1"/>
    </xf>
    <xf numFmtId="0" fontId="0" fillId="4" borderId="5" xfId="0" applyFill="1" applyBorder="1" applyAlignment="1" applyProtection="1">
      <alignment horizontal="right" vertical="center" wrapText="1"/>
    </xf>
    <xf numFmtId="164" fontId="3" fillId="4" borderId="5" xfId="0" applyNumberFormat="1" applyFont="1" applyFill="1" applyBorder="1" applyAlignment="1" applyProtection="1">
      <alignment horizontal="right" vertical="center" wrapText="1"/>
    </xf>
    <xf numFmtId="165" fontId="0" fillId="4" borderId="5" xfId="0" applyNumberFormat="1" applyFill="1" applyBorder="1" applyAlignment="1" applyProtection="1">
      <alignment horizontal="right" vertical="center" wrapText="1"/>
    </xf>
    <xf numFmtId="164" fontId="0" fillId="4" borderId="33" xfId="0" applyNumberFormat="1" applyFill="1" applyBorder="1" applyAlignment="1" applyProtection="1">
      <alignment horizontal="right" vertical="center" wrapText="1"/>
    </xf>
    <xf numFmtId="0" fontId="5" fillId="4" borderId="7" xfId="0" applyFont="1" applyFill="1" applyBorder="1" applyAlignment="1" applyProtection="1">
      <alignment horizontal="right" vertical="center" wrapText="1"/>
    </xf>
    <xf numFmtId="0" fontId="0" fillId="4" borderId="8" xfId="0" applyFill="1" applyBorder="1" applyAlignment="1" applyProtection="1">
      <alignment horizontal="right" vertical="center" wrapText="1"/>
    </xf>
    <xf numFmtId="165" fontId="3" fillId="4" borderId="8" xfId="0" applyNumberFormat="1" applyFont="1" applyFill="1" applyBorder="1" applyAlignment="1" applyProtection="1">
      <alignment horizontal="right" vertical="center" wrapText="1"/>
    </xf>
    <xf numFmtId="165" fontId="0" fillId="4" borderId="8" xfId="0" applyNumberFormat="1" applyFill="1" applyBorder="1" applyAlignment="1" applyProtection="1">
      <alignment horizontal="right" vertical="center" wrapText="1"/>
    </xf>
    <xf numFmtId="165" fontId="0" fillId="4" borderId="13" xfId="0" applyNumberFormat="1" applyFill="1" applyBorder="1" applyAlignment="1" applyProtection="1">
      <alignment horizontal="right" vertical="center" wrapText="1"/>
    </xf>
    <xf numFmtId="0" fontId="3" fillId="4" borderId="94" xfId="0" applyFont="1" applyFill="1" applyBorder="1" applyAlignment="1" applyProtection="1">
      <alignment horizontal="right" vertical="center" wrapText="1"/>
    </xf>
    <xf numFmtId="0" fontId="3" fillId="4" borderId="95" xfId="0" applyFont="1" applyFill="1" applyBorder="1" applyAlignment="1" applyProtection="1">
      <alignment horizontal="right" vertical="center" wrapText="1"/>
    </xf>
    <xf numFmtId="165" fontId="3" fillId="4" borderId="54" xfId="0" applyNumberFormat="1" applyFont="1" applyFill="1" applyBorder="1" applyAlignment="1" applyProtection="1">
      <alignment horizontal="right" vertical="center" wrapText="1"/>
    </xf>
    <xf numFmtId="0" fontId="3" fillId="4" borderId="54" xfId="0" applyFont="1" applyFill="1" applyBorder="1" applyAlignment="1" applyProtection="1">
      <alignment horizontal="right" vertical="center" wrapText="1"/>
    </xf>
    <xf numFmtId="165" fontId="3" fillId="4" borderId="95" xfId="0" applyNumberFormat="1" applyFont="1" applyFill="1" applyBorder="1" applyAlignment="1" applyProtection="1">
      <alignment horizontal="right" vertical="center" wrapText="1"/>
    </xf>
    <xf numFmtId="0" fontId="3" fillId="0" borderId="103" xfId="0" applyFont="1" applyBorder="1" applyAlignment="1" applyProtection="1">
      <alignment horizontal="right" vertical="center" wrapText="1"/>
    </xf>
    <xf numFmtId="165" fontId="0" fillId="0" borderId="0" xfId="0" applyNumberFormat="1" applyProtection="1"/>
  </cellXfs>
  <cellStyles count="3">
    <cellStyle name="40% - Accent3" xfId="2" builtinId="39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view="pageLayout" zoomScaleNormal="100" workbookViewId="0">
      <selection activeCell="E11" sqref="E11"/>
    </sheetView>
  </sheetViews>
  <sheetFormatPr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41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ht="15" customHeight="1" x14ac:dyDescent="0.25">
      <c r="A13" s="29">
        <v>1</v>
      </c>
      <c r="B13" s="30" t="s">
        <v>16</v>
      </c>
      <c r="C13" s="30"/>
      <c r="D13" s="31" t="s">
        <v>17</v>
      </c>
      <c r="E13" s="32">
        <v>0</v>
      </c>
      <c r="F13" s="33">
        <v>16966.59</v>
      </c>
      <c r="G13" s="34">
        <f t="shared" ref="G13:G29" si="0">F13*E13</f>
        <v>0</v>
      </c>
      <c r="H13" s="35"/>
      <c r="I13" s="36"/>
      <c r="J13" s="37">
        <f>H13*E13</f>
        <v>0</v>
      </c>
    </row>
    <row r="14" spans="1:10" x14ac:dyDescent="0.25">
      <c r="A14" s="29">
        <v>2</v>
      </c>
      <c r="B14" s="38"/>
      <c r="C14" s="38"/>
      <c r="D14" s="39" t="s">
        <v>18</v>
      </c>
      <c r="E14" s="40">
        <v>0</v>
      </c>
      <c r="F14" s="41">
        <v>9550.75</v>
      </c>
      <c r="G14" s="42">
        <f t="shared" si="0"/>
        <v>0</v>
      </c>
      <c r="H14" s="43"/>
      <c r="I14" s="44"/>
      <c r="J14" s="45">
        <f t="shared" ref="J14:J29" si="1">H14*E14</f>
        <v>0</v>
      </c>
    </row>
    <row r="15" spans="1:10" x14ac:dyDescent="0.25">
      <c r="A15" s="29">
        <v>3</v>
      </c>
      <c r="B15" s="38"/>
      <c r="C15" s="38"/>
      <c r="D15" s="39" t="s">
        <v>19</v>
      </c>
      <c r="E15" s="40">
        <v>55</v>
      </c>
      <c r="F15" s="41">
        <v>5120.5</v>
      </c>
      <c r="G15" s="42">
        <f t="shared" si="0"/>
        <v>281627.5</v>
      </c>
      <c r="H15" s="43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/>
      <c r="D16" s="39" t="s">
        <v>20</v>
      </c>
      <c r="E16" s="40">
        <v>77.319999999999993</v>
      </c>
      <c r="F16" s="41">
        <v>3850</v>
      </c>
      <c r="G16" s="42">
        <f t="shared" si="0"/>
        <v>297682</v>
      </c>
      <c r="H16" s="43"/>
      <c r="I16" s="44"/>
      <c r="J16" s="45">
        <f t="shared" si="1"/>
        <v>0</v>
      </c>
    </row>
    <row r="17" spans="1:10" x14ac:dyDescent="0.25">
      <c r="A17" s="29">
        <v>5</v>
      </c>
      <c r="B17" s="38"/>
      <c r="C17" s="38"/>
      <c r="D17" s="39" t="s">
        <v>21</v>
      </c>
      <c r="E17" s="40">
        <v>55</v>
      </c>
      <c r="F17" s="41">
        <v>3000</v>
      </c>
      <c r="G17" s="42">
        <f t="shared" si="0"/>
        <v>165000</v>
      </c>
      <c r="H17" s="43"/>
      <c r="I17" s="44"/>
      <c r="J17" s="45">
        <f t="shared" si="1"/>
        <v>0</v>
      </c>
    </row>
    <row r="18" spans="1:10" x14ac:dyDescent="0.25">
      <c r="A18" s="29">
        <v>6</v>
      </c>
      <c r="B18" s="46"/>
      <c r="C18" s="46"/>
      <c r="D18" s="47" t="s">
        <v>22</v>
      </c>
      <c r="E18" s="48">
        <v>0</v>
      </c>
      <c r="F18" s="49">
        <v>2600</v>
      </c>
      <c r="G18" s="50">
        <f t="shared" si="0"/>
        <v>0</v>
      </c>
      <c r="H18" s="51"/>
      <c r="I18" s="52"/>
      <c r="J18" s="53">
        <f t="shared" si="1"/>
        <v>0</v>
      </c>
    </row>
    <row r="19" spans="1:10" x14ac:dyDescent="0.25">
      <c r="A19" s="29">
        <v>7</v>
      </c>
      <c r="B19" s="54" t="s">
        <v>23</v>
      </c>
      <c r="C19" s="55"/>
      <c r="D19" s="56"/>
      <c r="E19" s="57">
        <v>8</v>
      </c>
      <c r="F19" s="58">
        <v>2751.84</v>
      </c>
      <c r="G19" s="59">
        <f t="shared" si="0"/>
        <v>22014.720000000001</v>
      </c>
      <c r="H19" s="60"/>
      <c r="I19" s="61"/>
      <c r="J19" s="62">
        <f t="shared" si="1"/>
        <v>0</v>
      </c>
    </row>
    <row r="20" spans="1:10" ht="15" customHeight="1" x14ac:dyDescent="0.25">
      <c r="A20" s="29">
        <v>8</v>
      </c>
      <c r="B20" s="30" t="s">
        <v>24</v>
      </c>
      <c r="C20" s="30" t="s">
        <v>25</v>
      </c>
      <c r="D20" s="30"/>
      <c r="E20" s="32">
        <v>2072.02</v>
      </c>
      <c r="F20" s="33">
        <v>2480</v>
      </c>
      <c r="G20" s="34">
        <f t="shared" si="0"/>
        <v>5138609.5999999996</v>
      </c>
      <c r="H20" s="63"/>
      <c r="I20" s="64"/>
      <c r="J20" s="37">
        <f>H20*E20</f>
        <v>0</v>
      </c>
    </row>
    <row r="21" spans="1:10" x14ac:dyDescent="0.25">
      <c r="A21" s="29">
        <v>9</v>
      </c>
      <c r="B21" s="38"/>
      <c r="C21" s="38" t="s">
        <v>26</v>
      </c>
      <c r="D21" s="38"/>
      <c r="E21" s="40">
        <v>0</v>
      </c>
      <c r="F21" s="41">
        <v>1965.21</v>
      </c>
      <c r="G21" s="42">
        <f t="shared" si="0"/>
        <v>0</v>
      </c>
      <c r="H21" s="43"/>
      <c r="I21" s="44"/>
      <c r="J21" s="45">
        <f t="shared" si="1"/>
        <v>0</v>
      </c>
    </row>
    <row r="22" spans="1:10" ht="15" customHeight="1" x14ac:dyDescent="0.25">
      <c r="A22" s="29">
        <v>10</v>
      </c>
      <c r="B22" s="38"/>
      <c r="C22" s="38" t="s">
        <v>27</v>
      </c>
      <c r="D22" s="38"/>
      <c r="E22" s="40">
        <v>0</v>
      </c>
      <c r="F22" s="41">
        <v>1860.4</v>
      </c>
      <c r="G22" s="42">
        <f t="shared" si="0"/>
        <v>0</v>
      </c>
      <c r="H22" s="43"/>
      <c r="I22" s="44"/>
      <c r="J22" s="45">
        <f t="shared" si="1"/>
        <v>0</v>
      </c>
    </row>
    <row r="23" spans="1:10" ht="15" customHeight="1" x14ac:dyDescent="0.25">
      <c r="A23" s="29">
        <v>11</v>
      </c>
      <c r="B23" s="38"/>
      <c r="C23" s="38" t="s">
        <v>28</v>
      </c>
      <c r="D23" s="38"/>
      <c r="E23" s="40">
        <v>0</v>
      </c>
      <c r="F23" s="41">
        <v>1755.58</v>
      </c>
      <c r="G23" s="42">
        <f t="shared" si="0"/>
        <v>0</v>
      </c>
      <c r="H23" s="43"/>
      <c r="I23" s="44"/>
      <c r="J23" s="45">
        <f t="shared" si="1"/>
        <v>0</v>
      </c>
    </row>
    <row r="24" spans="1:10" ht="15" customHeight="1" x14ac:dyDescent="0.25">
      <c r="A24" s="29">
        <v>12</v>
      </c>
      <c r="B24" s="46"/>
      <c r="C24" s="46" t="s">
        <v>29</v>
      </c>
      <c r="D24" s="46"/>
      <c r="E24" s="40">
        <v>0</v>
      </c>
      <c r="F24" s="49">
        <v>1755.58</v>
      </c>
      <c r="G24" s="50">
        <f t="shared" si="0"/>
        <v>0</v>
      </c>
      <c r="H24" s="51"/>
      <c r="I24" s="52"/>
      <c r="J24" s="53">
        <f t="shared" si="1"/>
        <v>0</v>
      </c>
    </row>
    <row r="25" spans="1:10" ht="15" customHeight="1" x14ac:dyDescent="0.25">
      <c r="A25" s="29">
        <v>13</v>
      </c>
      <c r="B25" s="30" t="s">
        <v>30</v>
      </c>
      <c r="C25" s="30" t="s">
        <v>25</v>
      </c>
      <c r="D25" s="30"/>
      <c r="E25" s="32">
        <v>11.14</v>
      </c>
      <c r="F25" s="33">
        <v>1570</v>
      </c>
      <c r="G25" s="34">
        <f t="shared" si="0"/>
        <v>17489.8</v>
      </c>
      <c r="H25" s="65"/>
      <c r="I25" s="66"/>
      <c r="J25" s="67">
        <f t="shared" si="1"/>
        <v>0</v>
      </c>
    </row>
    <row r="26" spans="1:10" x14ac:dyDescent="0.25">
      <c r="A26" s="29">
        <v>14</v>
      </c>
      <c r="B26" s="38"/>
      <c r="C26" s="38" t="s">
        <v>26</v>
      </c>
      <c r="D26" s="38"/>
      <c r="E26" s="40">
        <v>0</v>
      </c>
      <c r="F26" s="41">
        <v>1177.23</v>
      </c>
      <c r="G26" s="42">
        <f t="shared" si="0"/>
        <v>0</v>
      </c>
      <c r="H26" s="43"/>
      <c r="I26" s="44"/>
      <c r="J26" s="45">
        <f t="shared" si="1"/>
        <v>0</v>
      </c>
    </row>
    <row r="27" spans="1:10" ht="15" customHeight="1" x14ac:dyDescent="0.25">
      <c r="A27" s="29">
        <v>15</v>
      </c>
      <c r="B27" s="38"/>
      <c r="C27" s="38" t="s">
        <v>27</v>
      </c>
      <c r="D27" s="38"/>
      <c r="E27" s="40">
        <v>0</v>
      </c>
      <c r="F27" s="41">
        <v>999.48</v>
      </c>
      <c r="G27" s="42">
        <f t="shared" si="0"/>
        <v>0</v>
      </c>
      <c r="H27" s="51"/>
      <c r="I27" s="52"/>
      <c r="J27" s="53">
        <f t="shared" si="1"/>
        <v>0</v>
      </c>
    </row>
    <row r="28" spans="1:10" ht="15" customHeight="1" x14ac:dyDescent="0.25">
      <c r="A28" s="29">
        <v>16</v>
      </c>
      <c r="B28" s="38"/>
      <c r="C28" s="38" t="s">
        <v>28</v>
      </c>
      <c r="D28" s="38"/>
      <c r="E28" s="40">
        <v>0</v>
      </c>
      <c r="F28" s="41">
        <v>928.16</v>
      </c>
      <c r="G28" s="42">
        <f t="shared" si="0"/>
        <v>0</v>
      </c>
      <c r="H28" s="43"/>
      <c r="I28" s="44"/>
      <c r="J28" s="45">
        <f t="shared" si="1"/>
        <v>0</v>
      </c>
    </row>
    <row r="29" spans="1:10" ht="15.75" customHeight="1" thickBot="1" x14ac:dyDescent="0.3">
      <c r="A29" s="29">
        <v>17</v>
      </c>
      <c r="B29" s="68"/>
      <c r="C29" s="68" t="s">
        <v>29</v>
      </c>
      <c r="D29" s="68"/>
      <c r="E29" s="40">
        <v>0</v>
      </c>
      <c r="F29" s="69">
        <v>928.16</v>
      </c>
      <c r="G29" s="70">
        <f t="shared" si="0"/>
        <v>0</v>
      </c>
      <c r="H29" s="51"/>
      <c r="I29" s="52"/>
      <c r="J29" s="53">
        <f t="shared" si="1"/>
        <v>0</v>
      </c>
    </row>
    <row r="30" spans="1:10" ht="15" customHeight="1" x14ac:dyDescent="0.25">
      <c r="A30" s="71" t="s">
        <v>31</v>
      </c>
      <c r="B30" s="72"/>
      <c r="C30" s="72"/>
      <c r="D30" s="72"/>
      <c r="E30" s="73">
        <f>SUM(E13:E18)</f>
        <v>187.32</v>
      </c>
      <c r="F30" s="74"/>
      <c r="G30" s="75">
        <f>SUM(G13:G18)</f>
        <v>744309.5</v>
      </c>
      <c r="H30" s="76" t="s">
        <v>32</v>
      </c>
      <c r="I30" s="77">
        <f>SUM(J13:J18)</f>
        <v>0</v>
      </c>
      <c r="J30" s="78"/>
    </row>
    <row r="31" spans="1:10" ht="15" customHeight="1" x14ac:dyDescent="0.25">
      <c r="A31" s="79" t="s">
        <v>33</v>
      </c>
      <c r="B31" s="80"/>
      <c r="C31" s="80"/>
      <c r="D31" s="80"/>
      <c r="E31" s="81">
        <f>SUM(E19:E19)</f>
        <v>8</v>
      </c>
      <c r="F31" s="82"/>
      <c r="G31" s="83">
        <f>SUM(G19:G19)</f>
        <v>22014.720000000001</v>
      </c>
      <c r="H31" s="84"/>
      <c r="I31" s="85">
        <f>SUM(J19)</f>
        <v>0</v>
      </c>
      <c r="J31" s="86"/>
    </row>
    <row r="32" spans="1:10" ht="15.75" customHeight="1" thickBot="1" x14ac:dyDescent="0.3">
      <c r="A32" s="87" t="s">
        <v>34</v>
      </c>
      <c r="B32" s="88"/>
      <c r="C32" s="88"/>
      <c r="D32" s="88"/>
      <c r="E32" s="89">
        <f>SUM(E20:E29)</f>
        <v>2083.16</v>
      </c>
      <c r="F32" s="82"/>
      <c r="G32" s="90">
        <f t="shared" ref="G32" si="2">SUM(G20:G29)</f>
        <v>5156099.3999999994</v>
      </c>
      <c r="H32" s="84"/>
      <c r="I32" s="91">
        <f>SUM(J20:J29)</f>
        <v>0</v>
      </c>
      <c r="J32" s="92"/>
    </row>
    <row r="33" spans="1:10" ht="15.75" customHeight="1" thickBot="1" x14ac:dyDescent="0.3">
      <c r="A33" s="93" t="s">
        <v>35</v>
      </c>
      <c r="B33" s="94"/>
      <c r="C33" s="94"/>
      <c r="D33" s="94"/>
      <c r="E33" s="95">
        <f>SUM(E30:E32)</f>
        <v>2278.48</v>
      </c>
      <c r="F33" s="96"/>
      <c r="G33" s="97">
        <f>SUM(G30:G32)</f>
        <v>5922423.6199999992</v>
      </c>
      <c r="H33" s="98"/>
      <c r="I33" s="99">
        <f>SUM(I30:J32)</f>
        <v>0</v>
      </c>
      <c r="J33" s="100"/>
    </row>
    <row r="34" spans="1:10" ht="30.75" customHeight="1" x14ac:dyDescent="0.25">
      <c r="A34" s="101" t="s">
        <v>36</v>
      </c>
      <c r="B34" s="102"/>
      <c r="C34" s="102"/>
      <c r="D34" s="102"/>
      <c r="E34" s="102"/>
      <c r="F34" s="102"/>
      <c r="G34" s="102"/>
      <c r="H34" s="102"/>
      <c r="I34" s="102"/>
      <c r="J34" s="102"/>
    </row>
    <row r="39" spans="1:10" x14ac:dyDescent="0.25">
      <c r="G39" s="103" t="s">
        <v>37</v>
      </c>
      <c r="H39" s="103"/>
      <c r="I39" s="103"/>
      <c r="J39" s="103"/>
    </row>
    <row r="40" spans="1:10" x14ac:dyDescent="0.25">
      <c r="G40" s="103"/>
      <c r="H40" s="103"/>
      <c r="I40" s="103"/>
      <c r="J40" s="103"/>
    </row>
    <row r="41" spans="1:10" x14ac:dyDescent="0.25">
      <c r="G41" s="104"/>
      <c r="H41" s="104"/>
      <c r="I41" s="104"/>
      <c r="J41" s="104"/>
    </row>
  </sheetData>
  <sheetProtection password="CE88" sheet="1" objects="1" scenarios="1"/>
  <mergeCells count="61">
    <mergeCell ref="I32:J32"/>
    <mergeCell ref="A33:D33"/>
    <mergeCell ref="I33:J33"/>
    <mergeCell ref="A34:J34"/>
    <mergeCell ref="G39:J39"/>
    <mergeCell ref="G40:J40"/>
    <mergeCell ref="C28:D28"/>
    <mergeCell ref="H28:I28"/>
    <mergeCell ref="C29:D29"/>
    <mergeCell ref="H29:I29"/>
    <mergeCell ref="A30:D30"/>
    <mergeCell ref="H30:H33"/>
    <mergeCell ref="I30:J30"/>
    <mergeCell ref="A31:D31"/>
    <mergeCell ref="I31:J31"/>
    <mergeCell ref="A32:D32"/>
    <mergeCell ref="H23:I23"/>
    <mergeCell ref="C24:D24"/>
    <mergeCell ref="H24:I24"/>
    <mergeCell ref="B25:B29"/>
    <mergeCell ref="C25:D25"/>
    <mergeCell ref="H25:I25"/>
    <mergeCell ref="C26:D26"/>
    <mergeCell ref="H26:I26"/>
    <mergeCell ref="C27:D27"/>
    <mergeCell ref="H27:I27"/>
    <mergeCell ref="B19:D19"/>
    <mergeCell ref="H19:I19"/>
    <mergeCell ref="B20:B24"/>
    <mergeCell ref="C20:D20"/>
    <mergeCell ref="H20:I20"/>
    <mergeCell ref="C21:D21"/>
    <mergeCell ref="H21:I21"/>
    <mergeCell ref="C22:D22"/>
    <mergeCell ref="H22:I22"/>
    <mergeCell ref="C23:D23"/>
    <mergeCell ref="B13:C18"/>
    <mergeCell ref="H13:I13"/>
    <mergeCell ref="H14:I14"/>
    <mergeCell ref="H15:I15"/>
    <mergeCell ref="H16:I16"/>
    <mergeCell ref="H17:I17"/>
    <mergeCell ref="H18:I18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 xml:space="preserve">&amp;L&amp;UОбразац понуде по партијама&amp;R&amp;14Партија бр. 1.
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41.75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51</v>
      </c>
      <c r="I11" s="19"/>
      <c r="J11" s="20" t="s">
        <v>13</v>
      </c>
    </row>
    <row r="12" spans="1:10" ht="15.75" thickBot="1" x14ac:dyDescent="0.3">
      <c r="A12" s="21">
        <v>1</v>
      </c>
      <c r="B12" s="210">
        <v>2</v>
      </c>
      <c r="C12" s="210"/>
      <c r="D12" s="210"/>
      <c r="E12" s="25">
        <v>3</v>
      </c>
      <c r="F12" s="25">
        <v>4</v>
      </c>
      <c r="G12" s="153" t="s">
        <v>44</v>
      </c>
      <c r="H12" s="27">
        <v>6</v>
      </c>
      <c r="I12" s="24"/>
      <c r="J12" s="154" t="s">
        <v>45</v>
      </c>
    </row>
    <row r="13" spans="1:10" ht="15" customHeight="1" x14ac:dyDescent="0.25">
      <c r="A13" s="105">
        <v>1</v>
      </c>
      <c r="B13" s="106" t="s">
        <v>38</v>
      </c>
      <c r="C13" s="106"/>
      <c r="D13" s="107" t="s">
        <v>39</v>
      </c>
      <c r="E13" s="211">
        <f>5+2.05</f>
        <v>7.05</v>
      </c>
      <c r="F13" s="185">
        <v>21967.91</v>
      </c>
      <c r="G13" s="212">
        <f>F13*E13</f>
        <v>154873.76550000001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42">
        <f t="shared" ref="G14:G39" si="0">F14*E14</f>
        <v>0</v>
      </c>
      <c r="H14" s="43"/>
      <c r="I14" s="44"/>
      <c r="J14" s="45">
        <f t="shared" ref="J14:J39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f>15+27.35</f>
        <v>42.35</v>
      </c>
      <c r="F15" s="41">
        <v>13321</v>
      </c>
      <c r="G15" s="42">
        <f t="shared" si="0"/>
        <v>564144.35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f>20+68.26</f>
        <v>88.26</v>
      </c>
      <c r="F16" s="41">
        <v>11341.91</v>
      </c>
      <c r="G16" s="42">
        <f t="shared" si="0"/>
        <v>1001036.9766000001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f>30+82.05</f>
        <v>112.05</v>
      </c>
      <c r="F17" s="41">
        <v>7531.34</v>
      </c>
      <c r="G17" s="42">
        <f t="shared" si="0"/>
        <v>843886.647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f>30.45+170.98</f>
        <v>201.42999999999998</v>
      </c>
      <c r="F18" s="41">
        <v>4495.34</v>
      </c>
      <c r="G18" s="42">
        <f t="shared" si="0"/>
        <v>905496.3361999999</v>
      </c>
      <c r="H18" s="43"/>
      <c r="I18" s="44"/>
      <c r="J18" s="128">
        <f t="shared" si="1"/>
        <v>0</v>
      </c>
    </row>
    <row r="19" spans="1:10" ht="15" customHeight="1" x14ac:dyDescent="0.25">
      <c r="A19" s="115">
        <v>7</v>
      </c>
      <c r="B19" s="46"/>
      <c r="C19" s="46"/>
      <c r="D19" s="47" t="s">
        <v>22</v>
      </c>
      <c r="E19" s="48">
        <v>0</v>
      </c>
      <c r="F19" s="49">
        <v>2900</v>
      </c>
      <c r="G19" s="50">
        <f t="shared" si="0"/>
        <v>0</v>
      </c>
      <c r="H19" s="51"/>
      <c r="I19" s="52"/>
      <c r="J19" s="53">
        <f t="shared" si="1"/>
        <v>0</v>
      </c>
    </row>
    <row r="20" spans="1:10" ht="15" customHeight="1" x14ac:dyDescent="0.25">
      <c r="A20" s="29">
        <v>8</v>
      </c>
      <c r="B20" s="30" t="s">
        <v>16</v>
      </c>
      <c r="C20" s="30"/>
      <c r="D20" s="31" t="s">
        <v>17</v>
      </c>
      <c r="E20" s="32">
        <v>0</v>
      </c>
      <c r="F20" s="33">
        <v>16966.59</v>
      </c>
      <c r="G20" s="34">
        <f t="shared" si="0"/>
        <v>0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0</v>
      </c>
      <c r="F21" s="41">
        <v>9550.75</v>
      </c>
      <c r="G21" s="42">
        <f t="shared" si="0"/>
        <v>0</v>
      </c>
      <c r="H21" s="43"/>
      <c r="I21" s="44"/>
      <c r="J21" s="45">
        <f t="shared" si="1"/>
        <v>0</v>
      </c>
    </row>
    <row r="22" spans="1:10" ht="15" customHeight="1" x14ac:dyDescent="0.25">
      <c r="A22" s="111">
        <v>10</v>
      </c>
      <c r="B22" s="38"/>
      <c r="C22" s="38"/>
      <c r="D22" s="39" t="s">
        <v>19</v>
      </c>
      <c r="E22" s="40">
        <v>10.08</v>
      </c>
      <c r="F22" s="41">
        <v>5120.5</v>
      </c>
      <c r="G22" s="42">
        <f t="shared" si="0"/>
        <v>51614.64</v>
      </c>
      <c r="H22" s="43"/>
      <c r="I22" s="44"/>
      <c r="J22" s="45">
        <f t="shared" si="1"/>
        <v>0</v>
      </c>
    </row>
    <row r="23" spans="1:10" ht="15" customHeight="1" x14ac:dyDescent="0.25">
      <c r="A23" s="111">
        <v>11</v>
      </c>
      <c r="B23" s="38"/>
      <c r="C23" s="38"/>
      <c r="D23" s="39" t="s">
        <v>20</v>
      </c>
      <c r="E23" s="40">
        <f>2+10.08</f>
        <v>12.08</v>
      </c>
      <c r="F23" s="41">
        <v>3850</v>
      </c>
      <c r="G23" s="42">
        <f t="shared" si="0"/>
        <v>46508</v>
      </c>
      <c r="H23" s="43"/>
      <c r="I23" s="44"/>
      <c r="J23" s="128">
        <f t="shared" si="1"/>
        <v>0</v>
      </c>
    </row>
    <row r="24" spans="1:10" ht="15" customHeight="1" x14ac:dyDescent="0.25">
      <c r="A24" s="111">
        <v>12</v>
      </c>
      <c r="B24" s="38"/>
      <c r="C24" s="38"/>
      <c r="D24" s="39" t="s">
        <v>21</v>
      </c>
      <c r="E24" s="40">
        <v>10.08</v>
      </c>
      <c r="F24" s="41">
        <v>3000</v>
      </c>
      <c r="G24" s="42">
        <f t="shared" si="0"/>
        <v>30240</v>
      </c>
      <c r="H24" s="43"/>
      <c r="I24" s="44"/>
      <c r="J24" s="128">
        <f t="shared" si="1"/>
        <v>0</v>
      </c>
    </row>
    <row r="25" spans="1:10" ht="15" customHeight="1" x14ac:dyDescent="0.25">
      <c r="A25" s="115">
        <v>13</v>
      </c>
      <c r="B25" s="46"/>
      <c r="C25" s="46"/>
      <c r="D25" s="47" t="s">
        <v>22</v>
      </c>
      <c r="E25" s="48">
        <v>0</v>
      </c>
      <c r="F25" s="49">
        <v>2600</v>
      </c>
      <c r="G25" s="50">
        <f t="shared" si="0"/>
        <v>0</v>
      </c>
      <c r="H25" s="51"/>
      <c r="I25" s="52"/>
      <c r="J25" s="53">
        <f t="shared" si="1"/>
        <v>0</v>
      </c>
    </row>
    <row r="26" spans="1:10" ht="15" customHeight="1" x14ac:dyDescent="0.25">
      <c r="A26" s="115">
        <v>14</v>
      </c>
      <c r="B26" s="30" t="s">
        <v>43</v>
      </c>
      <c r="C26" s="30"/>
      <c r="D26" s="31" t="s">
        <v>17</v>
      </c>
      <c r="E26" s="32">
        <v>0</v>
      </c>
      <c r="F26" s="33">
        <v>11756.25</v>
      </c>
      <c r="G26" s="34">
        <f t="shared" si="0"/>
        <v>0</v>
      </c>
      <c r="H26" s="65"/>
      <c r="I26" s="66"/>
      <c r="J26" s="37">
        <f t="shared" si="1"/>
        <v>0</v>
      </c>
    </row>
    <row r="27" spans="1:10" ht="15" customHeight="1" x14ac:dyDescent="0.25">
      <c r="A27" s="115">
        <v>15</v>
      </c>
      <c r="B27" s="38"/>
      <c r="C27" s="38"/>
      <c r="D27" s="39" t="s">
        <v>18</v>
      </c>
      <c r="E27" s="40">
        <f>5+53.95</f>
        <v>58.95</v>
      </c>
      <c r="F27" s="41">
        <v>8143.66</v>
      </c>
      <c r="G27" s="42">
        <f t="shared" si="0"/>
        <v>480068.75700000004</v>
      </c>
      <c r="H27" s="43"/>
      <c r="I27" s="44"/>
      <c r="J27" s="45">
        <f t="shared" si="1"/>
        <v>0</v>
      </c>
    </row>
    <row r="28" spans="1:10" ht="15" customHeight="1" x14ac:dyDescent="0.25">
      <c r="A28" s="115">
        <v>16</v>
      </c>
      <c r="B28" s="38"/>
      <c r="C28" s="38"/>
      <c r="D28" s="39" t="s">
        <v>19</v>
      </c>
      <c r="E28" s="40">
        <f>25+107.9</f>
        <v>132.9</v>
      </c>
      <c r="F28" s="41">
        <v>5289.16</v>
      </c>
      <c r="G28" s="42">
        <f t="shared" si="0"/>
        <v>702929.36400000006</v>
      </c>
      <c r="H28" s="43"/>
      <c r="I28" s="44"/>
      <c r="J28" s="45">
        <f t="shared" si="1"/>
        <v>0</v>
      </c>
    </row>
    <row r="29" spans="1:10" ht="15.75" customHeight="1" x14ac:dyDescent="0.25">
      <c r="A29" s="115">
        <v>17</v>
      </c>
      <c r="B29" s="46"/>
      <c r="C29" s="46"/>
      <c r="D29" s="47" t="s">
        <v>20</v>
      </c>
      <c r="E29" s="48">
        <f>33.46+107.9</f>
        <v>141.36000000000001</v>
      </c>
      <c r="F29" s="49">
        <v>3776.66</v>
      </c>
      <c r="G29" s="50">
        <f t="shared" si="0"/>
        <v>533868.65760000004</v>
      </c>
      <c r="H29" s="51"/>
      <c r="I29" s="52"/>
      <c r="J29" s="53">
        <f t="shared" si="1"/>
        <v>0</v>
      </c>
    </row>
    <row r="30" spans="1:10" ht="15" customHeight="1" x14ac:dyDescent="0.25">
      <c r="A30" s="115">
        <v>18</v>
      </c>
      <c r="B30" s="30" t="s">
        <v>24</v>
      </c>
      <c r="C30" s="30" t="s">
        <v>25</v>
      </c>
      <c r="D30" s="30"/>
      <c r="E30" s="32">
        <f>66.93+7.07+58.22+15.46+0.8+4.25+200.45+183.81+196.28</f>
        <v>733.27</v>
      </c>
      <c r="F30" s="33">
        <v>2480</v>
      </c>
      <c r="G30" s="34">
        <f t="shared" si="0"/>
        <v>1818509.5999999999</v>
      </c>
      <c r="H30" s="65"/>
      <c r="I30" s="66"/>
      <c r="J30" s="37">
        <f t="shared" si="1"/>
        <v>0</v>
      </c>
    </row>
    <row r="31" spans="1:10" ht="15" customHeight="1" x14ac:dyDescent="0.25">
      <c r="A31" s="115">
        <v>19</v>
      </c>
      <c r="B31" s="38"/>
      <c r="C31" s="38" t="s">
        <v>26</v>
      </c>
      <c r="D31" s="38"/>
      <c r="E31" s="40">
        <v>0</v>
      </c>
      <c r="F31" s="41">
        <v>1965.21</v>
      </c>
      <c r="G31" s="42">
        <f t="shared" si="0"/>
        <v>0</v>
      </c>
      <c r="H31" s="43"/>
      <c r="I31" s="44"/>
      <c r="J31" s="45">
        <f t="shared" si="1"/>
        <v>0</v>
      </c>
    </row>
    <row r="32" spans="1:10" ht="15.75" customHeight="1" x14ac:dyDescent="0.25">
      <c r="A32" s="115">
        <v>20</v>
      </c>
      <c r="B32" s="38"/>
      <c r="C32" s="38" t="s">
        <v>27</v>
      </c>
      <c r="D32" s="38"/>
      <c r="E32" s="40">
        <v>0</v>
      </c>
      <c r="F32" s="41">
        <v>1860.4</v>
      </c>
      <c r="G32" s="42">
        <f t="shared" si="0"/>
        <v>0</v>
      </c>
      <c r="H32" s="43"/>
      <c r="I32" s="44"/>
      <c r="J32" s="45">
        <f t="shared" si="1"/>
        <v>0</v>
      </c>
    </row>
    <row r="33" spans="1:10" ht="15.75" customHeight="1" x14ac:dyDescent="0.25">
      <c r="A33" s="115">
        <v>21</v>
      </c>
      <c r="B33" s="38"/>
      <c r="C33" s="38" t="s">
        <v>28</v>
      </c>
      <c r="D33" s="38"/>
      <c r="E33" s="40">
        <v>0</v>
      </c>
      <c r="F33" s="41">
        <v>1755.58</v>
      </c>
      <c r="G33" s="42">
        <f t="shared" si="0"/>
        <v>0</v>
      </c>
      <c r="H33" s="43"/>
      <c r="I33" s="44"/>
      <c r="J33" s="45">
        <f t="shared" si="1"/>
        <v>0</v>
      </c>
    </row>
    <row r="34" spans="1:10" ht="17.25" customHeight="1" x14ac:dyDescent="0.25">
      <c r="A34" s="115">
        <v>22</v>
      </c>
      <c r="B34" s="46"/>
      <c r="C34" s="46" t="s">
        <v>29</v>
      </c>
      <c r="D34" s="46"/>
      <c r="E34" s="40">
        <v>0</v>
      </c>
      <c r="F34" s="49">
        <v>1755.58</v>
      </c>
      <c r="G34" s="50">
        <f t="shared" si="0"/>
        <v>0</v>
      </c>
      <c r="H34" s="51"/>
      <c r="I34" s="52"/>
      <c r="J34" s="53">
        <f t="shared" si="1"/>
        <v>0</v>
      </c>
    </row>
    <row r="35" spans="1:10" ht="15" customHeight="1" x14ac:dyDescent="0.25">
      <c r="A35" s="115">
        <v>23</v>
      </c>
      <c r="B35" s="30" t="s">
        <v>30</v>
      </c>
      <c r="C35" s="30" t="s">
        <v>25</v>
      </c>
      <c r="D35" s="30"/>
      <c r="E35" s="32">
        <f>168.72+809.27</f>
        <v>977.99</v>
      </c>
      <c r="F35" s="33">
        <v>1570</v>
      </c>
      <c r="G35" s="34">
        <f t="shared" si="0"/>
        <v>1535444.3</v>
      </c>
      <c r="H35" s="65"/>
      <c r="I35" s="66"/>
      <c r="J35" s="37">
        <f t="shared" si="1"/>
        <v>0</v>
      </c>
    </row>
    <row r="36" spans="1:10" ht="15.75" customHeight="1" x14ac:dyDescent="0.25">
      <c r="A36" s="115">
        <v>24</v>
      </c>
      <c r="B36" s="38"/>
      <c r="C36" s="38" t="s">
        <v>26</v>
      </c>
      <c r="D36" s="38"/>
      <c r="E36" s="40">
        <v>0</v>
      </c>
      <c r="F36" s="41">
        <v>1177.23</v>
      </c>
      <c r="G36" s="42">
        <f t="shared" si="0"/>
        <v>0</v>
      </c>
      <c r="H36" s="43"/>
      <c r="I36" s="44"/>
      <c r="J36" s="45">
        <f t="shared" si="1"/>
        <v>0</v>
      </c>
    </row>
    <row r="37" spans="1:10" ht="15" customHeight="1" x14ac:dyDescent="0.25">
      <c r="A37" s="115">
        <v>25</v>
      </c>
      <c r="B37" s="38"/>
      <c r="C37" s="38" t="s">
        <v>27</v>
      </c>
      <c r="D37" s="38"/>
      <c r="E37" s="40">
        <v>0</v>
      </c>
      <c r="F37" s="41">
        <v>999.48</v>
      </c>
      <c r="G37" s="42">
        <f t="shared" si="0"/>
        <v>0</v>
      </c>
      <c r="H37" s="43"/>
      <c r="I37" s="44"/>
      <c r="J37" s="45">
        <f t="shared" si="1"/>
        <v>0</v>
      </c>
    </row>
    <row r="38" spans="1:10" ht="15" customHeight="1" x14ac:dyDescent="0.25">
      <c r="A38" s="115">
        <v>26</v>
      </c>
      <c r="B38" s="38"/>
      <c r="C38" s="38" t="s">
        <v>28</v>
      </c>
      <c r="D38" s="38"/>
      <c r="E38" s="40">
        <v>0</v>
      </c>
      <c r="F38" s="41">
        <v>928.16</v>
      </c>
      <c r="G38" s="42">
        <f t="shared" si="0"/>
        <v>0</v>
      </c>
      <c r="H38" s="43"/>
      <c r="I38" s="44"/>
      <c r="J38" s="45">
        <f t="shared" si="1"/>
        <v>0</v>
      </c>
    </row>
    <row r="39" spans="1:10" ht="15.75" customHeight="1" x14ac:dyDescent="0.25">
      <c r="A39" s="122">
        <v>27</v>
      </c>
      <c r="B39" s="68"/>
      <c r="C39" s="68" t="s">
        <v>29</v>
      </c>
      <c r="D39" s="68"/>
      <c r="E39" s="176">
        <v>0</v>
      </c>
      <c r="F39" s="69">
        <v>928.16</v>
      </c>
      <c r="G39" s="70">
        <f t="shared" si="0"/>
        <v>0</v>
      </c>
      <c r="H39" s="126"/>
      <c r="I39" s="127"/>
      <c r="J39" s="128">
        <f t="shared" si="1"/>
        <v>0</v>
      </c>
    </row>
    <row r="40" spans="1:10" ht="15.75" customHeight="1" x14ac:dyDescent="0.25">
      <c r="A40" s="161"/>
      <c r="B40" s="161"/>
      <c r="C40" s="161"/>
      <c r="D40" s="161"/>
      <c r="E40" s="162"/>
      <c r="F40" s="163"/>
      <c r="G40" s="164"/>
      <c r="H40" s="165"/>
      <c r="I40" s="165"/>
      <c r="J40" s="165"/>
    </row>
    <row r="41" spans="1:10" ht="15.75" customHeight="1" x14ac:dyDescent="0.25">
      <c r="A41" s="166"/>
      <c r="B41" s="166"/>
      <c r="C41" s="166"/>
      <c r="D41" s="166"/>
      <c r="E41" s="167"/>
      <c r="F41" s="168"/>
      <c r="G41" s="169"/>
      <c r="H41" s="170"/>
      <c r="I41" s="170"/>
      <c r="J41" s="170"/>
    </row>
    <row r="42" spans="1:10" ht="15.75" customHeight="1" x14ac:dyDescent="0.25">
      <c r="A42" s="166"/>
      <c r="B42" s="166"/>
      <c r="C42" s="166"/>
      <c r="D42" s="166"/>
      <c r="E42" s="167"/>
      <c r="F42" s="168"/>
      <c r="G42" s="169"/>
      <c r="H42" s="170"/>
      <c r="I42" s="170"/>
      <c r="J42" s="170"/>
    </row>
    <row r="43" spans="1:10" ht="15.75" customHeight="1" x14ac:dyDescent="0.25">
      <c r="A43" s="166"/>
      <c r="B43" s="166"/>
      <c r="C43" s="166"/>
      <c r="D43" s="166"/>
      <c r="E43" s="167"/>
      <c r="F43" s="168"/>
      <c r="G43" s="169"/>
      <c r="H43" s="170"/>
      <c r="I43" s="170"/>
      <c r="J43" s="170"/>
    </row>
    <row r="44" spans="1:10" ht="15.75" customHeight="1" thickBot="1" x14ac:dyDescent="0.3">
      <c r="A44" s="196"/>
      <c r="B44" s="196"/>
      <c r="C44" s="196"/>
      <c r="D44" s="196"/>
      <c r="E44" s="213"/>
      <c r="F44" s="198"/>
      <c r="G44" s="197"/>
      <c r="H44" s="199"/>
      <c r="I44" s="199"/>
      <c r="J44" s="199"/>
    </row>
    <row r="45" spans="1:10" ht="141.75" customHeight="1" x14ac:dyDescent="0.25">
      <c r="A45" s="14" t="s">
        <v>7</v>
      </c>
      <c r="B45" s="15" t="s">
        <v>8</v>
      </c>
      <c r="C45" s="15"/>
      <c r="D45" s="15"/>
      <c r="E45" s="16" t="s">
        <v>9</v>
      </c>
      <c r="F45" s="16" t="s">
        <v>10</v>
      </c>
      <c r="G45" s="17" t="s">
        <v>11</v>
      </c>
      <c r="H45" s="18" t="s">
        <v>51</v>
      </c>
      <c r="I45" s="19"/>
      <c r="J45" s="20" t="s">
        <v>13</v>
      </c>
    </row>
    <row r="46" spans="1:10" ht="15.75" thickBot="1" x14ac:dyDescent="0.3">
      <c r="A46" s="21">
        <v>1</v>
      </c>
      <c r="B46" s="210">
        <v>2</v>
      </c>
      <c r="C46" s="210"/>
      <c r="D46" s="210"/>
      <c r="E46" s="25">
        <v>3</v>
      </c>
      <c r="F46" s="25">
        <v>4</v>
      </c>
      <c r="G46" s="153" t="s">
        <v>44</v>
      </c>
      <c r="H46" s="27">
        <v>6</v>
      </c>
      <c r="I46" s="24"/>
      <c r="J46" s="154" t="s">
        <v>45</v>
      </c>
    </row>
    <row r="47" spans="1:10" ht="15.75" customHeight="1" x14ac:dyDescent="0.25">
      <c r="A47" s="200" t="s">
        <v>31</v>
      </c>
      <c r="B47" s="201"/>
      <c r="C47" s="201"/>
      <c r="D47" s="201"/>
      <c r="E47" s="214">
        <f>SUM(E13:E29)</f>
        <v>816.58999999999992</v>
      </c>
      <c r="F47" s="202"/>
      <c r="G47" s="215">
        <f>SUM(G13:G29)</f>
        <v>5314667.493900001</v>
      </c>
      <c r="H47" s="84" t="s">
        <v>32</v>
      </c>
      <c r="I47" s="216">
        <f>SUM(J13:J29)</f>
        <v>0</v>
      </c>
      <c r="J47" s="217"/>
    </row>
    <row r="48" spans="1:10" ht="15" customHeight="1" x14ac:dyDescent="0.25">
      <c r="A48" s="79" t="s">
        <v>33</v>
      </c>
      <c r="B48" s="80"/>
      <c r="C48" s="80"/>
      <c r="D48" s="80"/>
      <c r="E48" s="147">
        <f>E38</f>
        <v>0</v>
      </c>
      <c r="F48" s="171"/>
      <c r="G48" s="172">
        <f>G38</f>
        <v>0</v>
      </c>
      <c r="H48" s="84"/>
      <c r="I48" s="218">
        <f>J39</f>
        <v>0</v>
      </c>
      <c r="J48" s="219"/>
    </row>
    <row r="49" spans="1:10" ht="15.75" customHeight="1" thickBot="1" x14ac:dyDescent="0.3">
      <c r="A49" s="87" t="s">
        <v>34</v>
      </c>
      <c r="B49" s="88"/>
      <c r="C49" s="88"/>
      <c r="D49" s="88"/>
      <c r="E49" s="89">
        <f>SUM(E30:E39)</f>
        <v>1711.26</v>
      </c>
      <c r="F49" s="174"/>
      <c r="G49" s="90">
        <f>SUM(G30:G39)</f>
        <v>3353953.9</v>
      </c>
      <c r="H49" s="84"/>
      <c r="I49" s="220">
        <f>SUM(J30:J39)</f>
        <v>0</v>
      </c>
      <c r="J49" s="221"/>
    </row>
    <row r="50" spans="1:10" ht="15.75" customHeight="1" thickBot="1" x14ac:dyDescent="0.3">
      <c r="A50" s="93" t="s">
        <v>35</v>
      </c>
      <c r="B50" s="94"/>
      <c r="C50" s="94"/>
      <c r="D50" s="94"/>
      <c r="E50" s="95">
        <f>SUM(E47:E49)</f>
        <v>2527.85</v>
      </c>
      <c r="F50" s="96"/>
      <c r="G50" s="97">
        <f>SUM(G47:G49)</f>
        <v>8668621.3939000014</v>
      </c>
      <c r="H50" s="98"/>
      <c r="I50" s="222">
        <f>SUM(I47:J49)</f>
        <v>0</v>
      </c>
      <c r="J50" s="100"/>
    </row>
    <row r="51" spans="1:10" ht="31.5" customHeight="1" x14ac:dyDescent="0.25">
      <c r="A51" s="101" t="s">
        <v>36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4" spans="1:10" x14ac:dyDescent="0.25">
      <c r="G54" s="103" t="s">
        <v>37</v>
      </c>
      <c r="H54" s="103"/>
      <c r="I54" s="103"/>
      <c r="J54" s="103"/>
    </row>
    <row r="55" spans="1:10" x14ac:dyDescent="0.25">
      <c r="G55" s="103"/>
      <c r="H55" s="103"/>
      <c r="I55" s="103"/>
      <c r="J55" s="103"/>
    </row>
    <row r="56" spans="1:10" x14ac:dyDescent="0.25">
      <c r="G56" s="104"/>
      <c r="H56" s="104"/>
      <c r="I56" s="104"/>
      <c r="J56" s="104"/>
    </row>
  </sheetData>
  <sheetProtection password="CE88" sheet="1" objects="1" scenarios="1"/>
  <mergeCells count="76">
    <mergeCell ref="G55:J55"/>
    <mergeCell ref="A49:D49"/>
    <mergeCell ref="I49:J49"/>
    <mergeCell ref="A50:D50"/>
    <mergeCell ref="I50:J50"/>
    <mergeCell ref="A51:J51"/>
    <mergeCell ref="G54:J54"/>
    <mergeCell ref="H39:I39"/>
    <mergeCell ref="B45:D45"/>
    <mergeCell ref="H45:I45"/>
    <mergeCell ref="B46:D46"/>
    <mergeCell ref="H46:I46"/>
    <mergeCell ref="A47:D47"/>
    <mergeCell ref="H47:H50"/>
    <mergeCell ref="I47:J47"/>
    <mergeCell ref="A48:D48"/>
    <mergeCell ref="I48:J48"/>
    <mergeCell ref="B35:B39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C32:D32"/>
    <mergeCell ref="H32:I32"/>
    <mergeCell ref="C33:D33"/>
    <mergeCell ref="H33:I33"/>
    <mergeCell ref="C34:D34"/>
    <mergeCell ref="H34:I34"/>
    <mergeCell ref="B26:C29"/>
    <mergeCell ref="H26:I26"/>
    <mergeCell ref="H27:I27"/>
    <mergeCell ref="H28:I28"/>
    <mergeCell ref="H29:I29"/>
    <mergeCell ref="B30:B34"/>
    <mergeCell ref="C30:D30"/>
    <mergeCell ref="H30:I30"/>
    <mergeCell ref="C31:D31"/>
    <mergeCell ref="H31:I31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10.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9" spans="1:10" ht="15.75" thickBot="1" x14ac:dyDescent="0.3"/>
    <row r="10" spans="1:10" ht="115.5" x14ac:dyDescent="0.25">
      <c r="A10" s="14" t="s">
        <v>7</v>
      </c>
      <c r="B10" s="15" t="s">
        <v>8</v>
      </c>
      <c r="C10" s="15"/>
      <c r="D10" s="15"/>
      <c r="E10" s="16" t="s">
        <v>9</v>
      </c>
      <c r="F10" s="16" t="s">
        <v>10</v>
      </c>
      <c r="G10" s="17" t="s">
        <v>11</v>
      </c>
      <c r="H10" s="18" t="s">
        <v>12</v>
      </c>
      <c r="I10" s="19"/>
      <c r="J10" s="20" t="s">
        <v>13</v>
      </c>
    </row>
    <row r="11" spans="1:10" ht="15.75" thickBot="1" x14ac:dyDescent="0.3">
      <c r="A11" s="21">
        <v>1</v>
      </c>
      <c r="B11" s="210">
        <v>2</v>
      </c>
      <c r="C11" s="210"/>
      <c r="D11" s="210"/>
      <c r="E11" s="25">
        <v>3</v>
      </c>
      <c r="F11" s="25">
        <v>4</v>
      </c>
      <c r="G11" s="153" t="s">
        <v>44</v>
      </c>
      <c r="H11" s="27">
        <v>6</v>
      </c>
      <c r="I11" s="24"/>
      <c r="J11" s="154" t="s">
        <v>45</v>
      </c>
    </row>
    <row r="12" spans="1:10" x14ac:dyDescent="0.25">
      <c r="A12" s="29">
        <v>1</v>
      </c>
      <c r="B12" s="30" t="s">
        <v>16</v>
      </c>
      <c r="C12" s="30"/>
      <c r="D12" s="31" t="s">
        <v>17</v>
      </c>
      <c r="E12" s="32">
        <v>0</v>
      </c>
      <c r="F12" s="33">
        <v>16966.59</v>
      </c>
      <c r="G12" s="34">
        <f t="shared" ref="G12:G35" si="0">F12*E12</f>
        <v>0</v>
      </c>
      <c r="H12" s="35"/>
      <c r="I12" s="36"/>
      <c r="J12" s="37">
        <f>H12*E12</f>
        <v>0</v>
      </c>
    </row>
    <row r="13" spans="1:10" x14ac:dyDescent="0.25">
      <c r="A13" s="29">
        <v>2</v>
      </c>
      <c r="B13" s="38"/>
      <c r="C13" s="38"/>
      <c r="D13" s="39" t="s">
        <v>18</v>
      </c>
      <c r="E13" s="40">
        <v>2</v>
      </c>
      <c r="F13" s="41">
        <v>9550.75</v>
      </c>
      <c r="G13" s="42">
        <f t="shared" si="0"/>
        <v>19101.5</v>
      </c>
      <c r="H13" s="43"/>
      <c r="I13" s="44"/>
      <c r="J13" s="45">
        <f t="shared" ref="J13:J35" si="1">H13*E13</f>
        <v>0</v>
      </c>
    </row>
    <row r="14" spans="1:10" x14ac:dyDescent="0.25">
      <c r="A14" s="29">
        <v>3</v>
      </c>
      <c r="B14" s="38"/>
      <c r="C14" s="38"/>
      <c r="D14" s="39" t="s">
        <v>19</v>
      </c>
      <c r="E14" s="40">
        <v>15</v>
      </c>
      <c r="F14" s="41">
        <v>5120.5</v>
      </c>
      <c r="G14" s="42">
        <f t="shared" si="0"/>
        <v>76807.5</v>
      </c>
      <c r="H14" s="43"/>
      <c r="I14" s="44"/>
      <c r="J14" s="45">
        <f t="shared" si="1"/>
        <v>0</v>
      </c>
    </row>
    <row r="15" spans="1:10" x14ac:dyDescent="0.25">
      <c r="A15" s="29">
        <v>4</v>
      </c>
      <c r="B15" s="38"/>
      <c r="C15" s="38"/>
      <c r="D15" s="39" t="s">
        <v>20</v>
      </c>
      <c r="E15" s="40">
        <v>15</v>
      </c>
      <c r="F15" s="41">
        <v>3850</v>
      </c>
      <c r="G15" s="42">
        <f t="shared" si="0"/>
        <v>57750</v>
      </c>
      <c r="H15" s="43"/>
      <c r="I15" s="44"/>
      <c r="J15" s="45">
        <f t="shared" si="1"/>
        <v>0</v>
      </c>
    </row>
    <row r="16" spans="1:10" x14ac:dyDescent="0.25">
      <c r="A16" s="29">
        <v>5</v>
      </c>
      <c r="B16" s="38"/>
      <c r="C16" s="38"/>
      <c r="D16" s="39" t="s">
        <v>21</v>
      </c>
      <c r="E16" s="40">
        <v>15</v>
      </c>
      <c r="F16" s="41">
        <v>3000</v>
      </c>
      <c r="G16" s="42">
        <f t="shared" si="0"/>
        <v>45000</v>
      </c>
      <c r="H16" s="43"/>
      <c r="I16" s="44"/>
      <c r="J16" s="45">
        <f t="shared" si="1"/>
        <v>0</v>
      </c>
    </row>
    <row r="17" spans="1:10" x14ac:dyDescent="0.25">
      <c r="A17" s="29">
        <v>6</v>
      </c>
      <c r="B17" s="46"/>
      <c r="C17" s="46"/>
      <c r="D17" s="47" t="s">
        <v>22</v>
      </c>
      <c r="E17" s="48">
        <v>0</v>
      </c>
      <c r="F17" s="49">
        <v>2600</v>
      </c>
      <c r="G17" s="50">
        <f t="shared" si="0"/>
        <v>0</v>
      </c>
      <c r="H17" s="51"/>
      <c r="I17" s="52"/>
      <c r="J17" s="53">
        <f t="shared" si="1"/>
        <v>0</v>
      </c>
    </row>
    <row r="18" spans="1:10" x14ac:dyDescent="0.25">
      <c r="A18" s="29">
        <v>7</v>
      </c>
      <c r="B18" s="30" t="s">
        <v>46</v>
      </c>
      <c r="C18" s="30"/>
      <c r="D18" s="31" t="s">
        <v>17</v>
      </c>
      <c r="E18" s="32">
        <v>0</v>
      </c>
      <c r="F18" s="33">
        <v>9464.59</v>
      </c>
      <c r="G18" s="34">
        <f t="shared" si="0"/>
        <v>0</v>
      </c>
      <c r="H18" s="65"/>
      <c r="I18" s="66"/>
      <c r="J18" s="37">
        <f t="shared" si="1"/>
        <v>0</v>
      </c>
    </row>
    <row r="19" spans="1:10" x14ac:dyDescent="0.25">
      <c r="A19" s="29">
        <v>8</v>
      </c>
      <c r="B19" s="38"/>
      <c r="C19" s="38"/>
      <c r="D19" s="39" t="s">
        <v>18</v>
      </c>
      <c r="E19" s="40">
        <v>0</v>
      </c>
      <c r="F19" s="41">
        <v>6534</v>
      </c>
      <c r="G19" s="42">
        <f t="shared" si="0"/>
        <v>0</v>
      </c>
      <c r="H19" s="43"/>
      <c r="I19" s="44"/>
      <c r="J19" s="45">
        <f t="shared" si="1"/>
        <v>0</v>
      </c>
    </row>
    <row r="20" spans="1:10" x14ac:dyDescent="0.25">
      <c r="A20" s="29">
        <v>9</v>
      </c>
      <c r="B20" s="38"/>
      <c r="C20" s="38"/>
      <c r="D20" s="39" t="s">
        <v>19</v>
      </c>
      <c r="E20" s="40">
        <v>0</v>
      </c>
      <c r="F20" s="41">
        <v>5072.84</v>
      </c>
      <c r="G20" s="42">
        <f t="shared" si="0"/>
        <v>0</v>
      </c>
      <c r="H20" s="43"/>
      <c r="I20" s="44"/>
      <c r="J20" s="45">
        <f t="shared" si="1"/>
        <v>0</v>
      </c>
    </row>
    <row r="21" spans="1:10" x14ac:dyDescent="0.25">
      <c r="A21" s="29">
        <v>10</v>
      </c>
      <c r="B21" s="46"/>
      <c r="C21" s="46"/>
      <c r="D21" s="47" t="s">
        <v>20</v>
      </c>
      <c r="E21" s="48">
        <v>5</v>
      </c>
      <c r="F21" s="49">
        <v>3695.09</v>
      </c>
      <c r="G21" s="50">
        <f t="shared" si="0"/>
        <v>18475.45</v>
      </c>
      <c r="H21" s="51"/>
      <c r="I21" s="52"/>
      <c r="J21" s="53">
        <f t="shared" si="1"/>
        <v>0</v>
      </c>
    </row>
    <row r="22" spans="1:10" x14ac:dyDescent="0.25">
      <c r="A22" s="29">
        <v>11</v>
      </c>
      <c r="B22" s="30" t="s">
        <v>43</v>
      </c>
      <c r="C22" s="30"/>
      <c r="D22" s="31" t="s">
        <v>17</v>
      </c>
      <c r="E22" s="32">
        <v>0</v>
      </c>
      <c r="F22" s="33">
        <v>11756.25</v>
      </c>
      <c r="G22" s="34">
        <f t="shared" si="0"/>
        <v>0</v>
      </c>
      <c r="H22" s="65"/>
      <c r="I22" s="66"/>
      <c r="J22" s="37">
        <f t="shared" si="1"/>
        <v>0</v>
      </c>
    </row>
    <row r="23" spans="1:10" x14ac:dyDescent="0.25">
      <c r="A23" s="29">
        <v>12</v>
      </c>
      <c r="B23" s="38"/>
      <c r="C23" s="38"/>
      <c r="D23" s="39" t="s">
        <v>18</v>
      </c>
      <c r="E23" s="40">
        <v>5</v>
      </c>
      <c r="F23" s="41">
        <v>8143.66</v>
      </c>
      <c r="G23" s="42">
        <f t="shared" si="0"/>
        <v>40718.300000000003</v>
      </c>
      <c r="H23" s="43"/>
      <c r="I23" s="44"/>
      <c r="J23" s="45">
        <f t="shared" si="1"/>
        <v>0</v>
      </c>
    </row>
    <row r="24" spans="1:10" x14ac:dyDescent="0.25">
      <c r="A24" s="29">
        <v>13</v>
      </c>
      <c r="B24" s="38"/>
      <c r="C24" s="38"/>
      <c r="D24" s="39" t="s">
        <v>19</v>
      </c>
      <c r="E24" s="40">
        <v>20</v>
      </c>
      <c r="F24" s="41">
        <v>5289.16</v>
      </c>
      <c r="G24" s="42">
        <f t="shared" si="0"/>
        <v>105783.2</v>
      </c>
      <c r="H24" s="43"/>
      <c r="I24" s="44"/>
      <c r="J24" s="45">
        <f t="shared" si="1"/>
        <v>0</v>
      </c>
    </row>
    <row r="25" spans="1:10" x14ac:dyDescent="0.25">
      <c r="A25" s="29">
        <v>14</v>
      </c>
      <c r="B25" s="46"/>
      <c r="C25" s="46"/>
      <c r="D25" s="47" t="s">
        <v>20</v>
      </c>
      <c r="E25" s="48">
        <v>30</v>
      </c>
      <c r="F25" s="49">
        <v>3776.66</v>
      </c>
      <c r="G25" s="50">
        <f t="shared" si="0"/>
        <v>113299.79999999999</v>
      </c>
      <c r="H25" s="51"/>
      <c r="I25" s="52"/>
      <c r="J25" s="53">
        <f t="shared" si="1"/>
        <v>0</v>
      </c>
    </row>
    <row r="26" spans="1:10" x14ac:dyDescent="0.25">
      <c r="A26" s="29">
        <v>15</v>
      </c>
      <c r="B26" s="30" t="s">
        <v>24</v>
      </c>
      <c r="C26" s="30" t="s">
        <v>25</v>
      </c>
      <c r="D26" s="30"/>
      <c r="E26" s="32">
        <v>221.38</v>
      </c>
      <c r="F26" s="33">
        <v>2480</v>
      </c>
      <c r="G26" s="34">
        <f t="shared" si="0"/>
        <v>549022.4</v>
      </c>
      <c r="H26" s="65"/>
      <c r="I26" s="66"/>
      <c r="J26" s="37">
        <f t="shared" si="1"/>
        <v>0</v>
      </c>
    </row>
    <row r="27" spans="1:10" x14ac:dyDescent="0.25">
      <c r="A27" s="29">
        <v>16</v>
      </c>
      <c r="B27" s="38"/>
      <c r="C27" s="38" t="s">
        <v>26</v>
      </c>
      <c r="D27" s="38"/>
      <c r="E27" s="40">
        <v>0</v>
      </c>
      <c r="F27" s="41">
        <v>1965.21</v>
      </c>
      <c r="G27" s="42">
        <f t="shared" si="0"/>
        <v>0</v>
      </c>
      <c r="H27" s="43"/>
      <c r="I27" s="44"/>
      <c r="J27" s="45">
        <f t="shared" si="1"/>
        <v>0</v>
      </c>
    </row>
    <row r="28" spans="1:10" x14ac:dyDescent="0.25">
      <c r="A28" s="29">
        <v>17</v>
      </c>
      <c r="B28" s="38"/>
      <c r="C28" s="38" t="s">
        <v>27</v>
      </c>
      <c r="D28" s="38"/>
      <c r="E28" s="40">
        <v>0</v>
      </c>
      <c r="F28" s="41">
        <v>1860.4</v>
      </c>
      <c r="G28" s="42">
        <f t="shared" si="0"/>
        <v>0</v>
      </c>
      <c r="H28" s="43"/>
      <c r="I28" s="44"/>
      <c r="J28" s="45">
        <f t="shared" si="1"/>
        <v>0</v>
      </c>
    </row>
    <row r="29" spans="1:10" x14ac:dyDescent="0.25">
      <c r="A29" s="29">
        <v>18</v>
      </c>
      <c r="B29" s="38"/>
      <c r="C29" s="38" t="s">
        <v>28</v>
      </c>
      <c r="D29" s="38"/>
      <c r="E29" s="40">
        <v>0</v>
      </c>
      <c r="F29" s="41">
        <v>1755.58</v>
      </c>
      <c r="G29" s="42">
        <f t="shared" si="0"/>
        <v>0</v>
      </c>
      <c r="H29" s="43"/>
      <c r="I29" s="44"/>
      <c r="J29" s="45">
        <f t="shared" si="1"/>
        <v>0</v>
      </c>
    </row>
    <row r="30" spans="1:10" x14ac:dyDescent="0.25">
      <c r="A30" s="29">
        <v>19</v>
      </c>
      <c r="B30" s="46"/>
      <c r="C30" s="46" t="s">
        <v>29</v>
      </c>
      <c r="D30" s="46"/>
      <c r="E30" s="40">
        <v>0</v>
      </c>
      <c r="F30" s="49">
        <v>1755.58</v>
      </c>
      <c r="G30" s="50">
        <f t="shared" si="0"/>
        <v>0</v>
      </c>
      <c r="H30" s="51"/>
      <c r="I30" s="52"/>
      <c r="J30" s="53">
        <f t="shared" si="1"/>
        <v>0</v>
      </c>
    </row>
    <row r="31" spans="1:10" x14ac:dyDescent="0.25">
      <c r="A31" s="29">
        <v>20</v>
      </c>
      <c r="B31" s="30" t="s">
        <v>30</v>
      </c>
      <c r="C31" s="30" t="s">
        <v>25</v>
      </c>
      <c r="D31" s="30"/>
      <c r="E31" s="32">
        <v>242.09</v>
      </c>
      <c r="F31" s="33">
        <v>1570</v>
      </c>
      <c r="G31" s="34">
        <f t="shared" si="0"/>
        <v>380081.3</v>
      </c>
      <c r="H31" s="65"/>
      <c r="I31" s="66"/>
      <c r="J31" s="37">
        <f t="shared" si="1"/>
        <v>0</v>
      </c>
    </row>
    <row r="32" spans="1:10" x14ac:dyDescent="0.25">
      <c r="A32" s="29">
        <v>21</v>
      </c>
      <c r="B32" s="38"/>
      <c r="C32" s="38" t="s">
        <v>26</v>
      </c>
      <c r="D32" s="38"/>
      <c r="E32" s="40">
        <v>0</v>
      </c>
      <c r="F32" s="41">
        <v>1177.23</v>
      </c>
      <c r="G32" s="42">
        <f t="shared" si="0"/>
        <v>0</v>
      </c>
      <c r="H32" s="43"/>
      <c r="I32" s="44"/>
      <c r="J32" s="45">
        <f t="shared" si="1"/>
        <v>0</v>
      </c>
    </row>
    <row r="33" spans="1:10" x14ac:dyDescent="0.25">
      <c r="A33" s="29">
        <v>22</v>
      </c>
      <c r="B33" s="38"/>
      <c r="C33" s="38" t="s">
        <v>27</v>
      </c>
      <c r="D33" s="38"/>
      <c r="E33" s="40">
        <v>0</v>
      </c>
      <c r="F33" s="41">
        <v>999.48</v>
      </c>
      <c r="G33" s="42">
        <f t="shared" si="0"/>
        <v>0</v>
      </c>
      <c r="H33" s="43"/>
      <c r="I33" s="44"/>
      <c r="J33" s="45">
        <f t="shared" si="1"/>
        <v>0</v>
      </c>
    </row>
    <row r="34" spans="1:10" x14ac:dyDescent="0.25">
      <c r="A34" s="29">
        <v>23</v>
      </c>
      <c r="B34" s="38"/>
      <c r="C34" s="38" t="s">
        <v>28</v>
      </c>
      <c r="D34" s="38"/>
      <c r="E34" s="40">
        <v>0</v>
      </c>
      <c r="F34" s="41">
        <v>928.16</v>
      </c>
      <c r="G34" s="42">
        <f t="shared" si="0"/>
        <v>0</v>
      </c>
      <c r="H34" s="43"/>
      <c r="I34" s="44"/>
      <c r="J34" s="45">
        <f t="shared" si="1"/>
        <v>0</v>
      </c>
    </row>
    <row r="35" spans="1:10" ht="15.75" thickBot="1" x14ac:dyDescent="0.3">
      <c r="A35" s="29">
        <v>24</v>
      </c>
      <c r="B35" s="68"/>
      <c r="C35" s="68" t="s">
        <v>29</v>
      </c>
      <c r="D35" s="68"/>
      <c r="E35" s="40">
        <v>0</v>
      </c>
      <c r="F35" s="69">
        <v>928.16</v>
      </c>
      <c r="G35" s="70">
        <f t="shared" si="0"/>
        <v>0</v>
      </c>
      <c r="H35" s="126"/>
      <c r="I35" s="127"/>
      <c r="J35" s="128">
        <f t="shared" si="1"/>
        <v>0</v>
      </c>
    </row>
    <row r="36" spans="1:10" x14ac:dyDescent="0.25">
      <c r="A36" s="71" t="s">
        <v>31</v>
      </c>
      <c r="B36" s="72"/>
      <c r="C36" s="72"/>
      <c r="D36" s="72"/>
      <c r="E36" s="146">
        <f>SUM(E12:E25)</f>
        <v>107</v>
      </c>
      <c r="F36" s="224"/>
      <c r="G36" s="225">
        <f t="shared" ref="G36" si="2">SUM(G12:G25)</f>
        <v>476935.75</v>
      </c>
      <c r="H36" s="76" t="s">
        <v>32</v>
      </c>
      <c r="I36" s="77">
        <f>SUM(J12:J25)</f>
        <v>0</v>
      </c>
      <c r="J36" s="78"/>
    </row>
    <row r="37" spans="1:10" x14ac:dyDescent="0.25">
      <c r="A37" s="79" t="s">
        <v>33</v>
      </c>
      <c r="B37" s="80"/>
      <c r="C37" s="80"/>
      <c r="D37" s="80"/>
      <c r="E37" s="147">
        <f>SUM(E33)</f>
        <v>0</v>
      </c>
      <c r="F37" s="171"/>
      <c r="G37" s="172">
        <f t="shared" ref="G37" si="3">SUM(G33)</f>
        <v>0</v>
      </c>
      <c r="H37" s="84"/>
      <c r="I37" s="85">
        <f>J35</f>
        <v>0</v>
      </c>
      <c r="J37" s="86"/>
    </row>
    <row r="38" spans="1:10" ht="15.75" thickBot="1" x14ac:dyDescent="0.3">
      <c r="A38" s="179" t="s">
        <v>34</v>
      </c>
      <c r="B38" s="180"/>
      <c r="C38" s="180"/>
      <c r="D38" s="180"/>
      <c r="E38" s="181">
        <f>SUM(E26:E35)</f>
        <v>463.47</v>
      </c>
      <c r="F38" s="182"/>
      <c r="G38" s="183">
        <f t="shared" ref="G38" si="4">SUM(G26:G35)</f>
        <v>929103.7</v>
      </c>
      <c r="H38" s="84"/>
      <c r="I38" s="91">
        <f>SUM(J26:J35)</f>
        <v>0</v>
      </c>
      <c r="J38" s="92"/>
    </row>
    <row r="39" spans="1:10" ht="15.75" thickBot="1" x14ac:dyDescent="0.3">
      <c r="A39" s="93" t="s">
        <v>35</v>
      </c>
      <c r="B39" s="94"/>
      <c r="C39" s="94"/>
      <c r="D39" s="94"/>
      <c r="E39" s="95">
        <f>SUM(E36:E38)</f>
        <v>570.47</v>
      </c>
      <c r="F39" s="96"/>
      <c r="G39" s="97">
        <f>SUM(G36:G38)</f>
        <v>1406039.45</v>
      </c>
      <c r="H39" s="98"/>
      <c r="I39" s="99">
        <f>SUM(I36:J38)</f>
        <v>0</v>
      </c>
      <c r="J39" s="100"/>
    </row>
    <row r="40" spans="1:10" ht="27.75" customHeight="1" x14ac:dyDescent="0.25">
      <c r="A40" s="101" t="s">
        <v>36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2" spans="1:10" x14ac:dyDescent="0.25">
      <c r="G42" s="103" t="s">
        <v>37</v>
      </c>
      <c r="H42" s="103"/>
      <c r="I42" s="103"/>
      <c r="J42" s="103"/>
    </row>
    <row r="43" spans="1:10" x14ac:dyDescent="0.25">
      <c r="G43" s="103"/>
      <c r="H43" s="103"/>
      <c r="I43" s="103"/>
      <c r="J43" s="103"/>
    </row>
    <row r="44" spans="1:10" x14ac:dyDescent="0.25">
      <c r="G44" s="104"/>
      <c r="H44" s="104"/>
      <c r="I44" s="104"/>
      <c r="J44" s="104"/>
    </row>
  </sheetData>
  <sheetProtection password="CE88" sheet="1" objects="1" scenarios="1"/>
  <mergeCells count="69">
    <mergeCell ref="I39:J39"/>
    <mergeCell ref="A40:J40"/>
    <mergeCell ref="G42:J42"/>
    <mergeCell ref="G43:J43"/>
    <mergeCell ref="C35:D35"/>
    <mergeCell ref="H35:I35"/>
    <mergeCell ref="A36:D36"/>
    <mergeCell ref="H36:H39"/>
    <mergeCell ref="I36:J36"/>
    <mergeCell ref="A37:D37"/>
    <mergeCell ref="I37:J37"/>
    <mergeCell ref="A38:D38"/>
    <mergeCell ref="I38:J38"/>
    <mergeCell ref="A39:D39"/>
    <mergeCell ref="H30:I30"/>
    <mergeCell ref="B31:B35"/>
    <mergeCell ref="C31:D31"/>
    <mergeCell ref="H31:I31"/>
    <mergeCell ref="C32:D32"/>
    <mergeCell ref="H32:I32"/>
    <mergeCell ref="C33:D33"/>
    <mergeCell ref="H33:I33"/>
    <mergeCell ref="C34:D34"/>
    <mergeCell ref="H34:I34"/>
    <mergeCell ref="B26:B30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B18:C21"/>
    <mergeCell ref="H18:I18"/>
    <mergeCell ref="H19:I19"/>
    <mergeCell ref="H20:I20"/>
    <mergeCell ref="H21:I21"/>
    <mergeCell ref="B22:C25"/>
    <mergeCell ref="H22:I22"/>
    <mergeCell ref="H23:I23"/>
    <mergeCell ref="H24:I24"/>
    <mergeCell ref="H25:I25"/>
    <mergeCell ref="B12:C17"/>
    <mergeCell ref="H12:I12"/>
    <mergeCell ref="H13:I13"/>
    <mergeCell ref="H14:I14"/>
    <mergeCell ref="H15:I15"/>
    <mergeCell ref="H16:I16"/>
    <mergeCell ref="H17:I17"/>
    <mergeCell ref="B8:D8"/>
    <mergeCell ref="E8:I8"/>
    <mergeCell ref="B10:D10"/>
    <mergeCell ref="H10:I10"/>
    <mergeCell ref="B11:D11"/>
    <mergeCell ref="H11:I11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11.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8.75" x14ac:dyDescent="0.3">
      <c r="B10" s="152"/>
      <c r="C10" s="152"/>
      <c r="D10" s="152"/>
    </row>
    <row r="11" spans="1:10" ht="15.75" thickBot="1" x14ac:dyDescent="0.3"/>
    <row r="12" spans="1:10" ht="115.5" customHeight="1" x14ac:dyDescent="0.25">
      <c r="A12" s="14" t="s">
        <v>7</v>
      </c>
      <c r="B12" s="15" t="s">
        <v>8</v>
      </c>
      <c r="C12" s="15"/>
      <c r="D12" s="15"/>
      <c r="E12" s="16" t="s">
        <v>9</v>
      </c>
      <c r="F12" s="16" t="s">
        <v>10</v>
      </c>
      <c r="G12" s="16" t="s">
        <v>11</v>
      </c>
      <c r="H12" s="18" t="s">
        <v>12</v>
      </c>
      <c r="I12" s="19"/>
      <c r="J12" s="20" t="s">
        <v>13</v>
      </c>
    </row>
    <row r="13" spans="1:10" ht="15.75" thickBot="1" x14ac:dyDescent="0.3">
      <c r="A13" s="21">
        <v>1</v>
      </c>
      <c r="B13" s="22">
        <v>2</v>
      </c>
      <c r="C13" s="23"/>
      <c r="D13" s="24"/>
      <c r="E13" s="25">
        <v>3</v>
      </c>
      <c r="F13" s="25">
        <v>4</v>
      </c>
      <c r="G13" s="26" t="s">
        <v>14</v>
      </c>
      <c r="H13" s="27">
        <v>6</v>
      </c>
      <c r="I13" s="24"/>
      <c r="J13" s="28" t="s">
        <v>15</v>
      </c>
    </row>
    <row r="14" spans="1:10" ht="15" customHeight="1" x14ac:dyDescent="0.25">
      <c r="A14" s="105">
        <v>1</v>
      </c>
      <c r="B14" s="106" t="s">
        <v>38</v>
      </c>
      <c r="C14" s="106"/>
      <c r="D14" s="107" t="s">
        <v>39</v>
      </c>
      <c r="E14" s="211">
        <v>0</v>
      </c>
      <c r="F14" s="185">
        <v>21967.91</v>
      </c>
      <c r="G14" s="186">
        <f>F14*E14</f>
        <v>0</v>
      </c>
      <c r="H14" s="35"/>
      <c r="I14" s="36"/>
      <c r="J14" s="37">
        <f>H14*E14</f>
        <v>0</v>
      </c>
    </row>
    <row r="15" spans="1:10" x14ac:dyDescent="0.25">
      <c r="A15" s="111">
        <v>2</v>
      </c>
      <c r="B15" s="38"/>
      <c r="C15" s="38"/>
      <c r="D15" s="39" t="s">
        <v>40</v>
      </c>
      <c r="E15" s="40">
        <v>0</v>
      </c>
      <c r="F15" s="41">
        <v>21426.16</v>
      </c>
      <c r="G15" s="188">
        <f t="shared" ref="G15:G40" si="0">F15*E15</f>
        <v>0</v>
      </c>
      <c r="H15" s="43"/>
      <c r="I15" s="44"/>
      <c r="J15" s="45">
        <f t="shared" ref="J15:J40" si="1">H15*E15</f>
        <v>0</v>
      </c>
    </row>
    <row r="16" spans="1:10" x14ac:dyDescent="0.25">
      <c r="A16" s="111">
        <v>3</v>
      </c>
      <c r="B16" s="38"/>
      <c r="C16" s="38"/>
      <c r="D16" s="39" t="s">
        <v>41</v>
      </c>
      <c r="E16" s="40">
        <v>3.18</v>
      </c>
      <c r="F16" s="41">
        <v>13321</v>
      </c>
      <c r="G16" s="188">
        <f t="shared" si="0"/>
        <v>42360.78</v>
      </c>
      <c r="H16" s="43"/>
      <c r="I16" s="44"/>
      <c r="J16" s="45">
        <f t="shared" si="1"/>
        <v>0</v>
      </c>
    </row>
    <row r="17" spans="1:10" x14ac:dyDescent="0.25">
      <c r="A17" s="111">
        <v>4</v>
      </c>
      <c r="B17" s="38"/>
      <c r="C17" s="38"/>
      <c r="D17" s="39" t="s">
        <v>19</v>
      </c>
      <c r="E17" s="40">
        <v>16.36</v>
      </c>
      <c r="F17" s="41">
        <v>11341.91</v>
      </c>
      <c r="G17" s="188">
        <f t="shared" si="0"/>
        <v>185553.6476</v>
      </c>
      <c r="H17" s="43"/>
      <c r="I17" s="44"/>
      <c r="J17" s="45">
        <f t="shared" si="1"/>
        <v>0</v>
      </c>
    </row>
    <row r="18" spans="1:10" x14ac:dyDescent="0.25">
      <c r="A18" s="111">
        <v>5</v>
      </c>
      <c r="B18" s="38"/>
      <c r="C18" s="38"/>
      <c r="D18" s="39" t="s">
        <v>20</v>
      </c>
      <c r="E18" s="40">
        <v>19.54</v>
      </c>
      <c r="F18" s="41">
        <v>7531.34</v>
      </c>
      <c r="G18" s="188">
        <f t="shared" si="0"/>
        <v>147162.3836</v>
      </c>
      <c r="H18" s="43"/>
      <c r="I18" s="44"/>
      <c r="J18" s="45">
        <f t="shared" si="1"/>
        <v>0</v>
      </c>
    </row>
    <row r="19" spans="1:10" x14ac:dyDescent="0.25">
      <c r="A19" s="111">
        <v>6</v>
      </c>
      <c r="B19" s="38"/>
      <c r="C19" s="38"/>
      <c r="D19" s="39" t="s">
        <v>21</v>
      </c>
      <c r="E19" s="40">
        <v>22.71</v>
      </c>
      <c r="F19" s="41">
        <v>4495.34</v>
      </c>
      <c r="G19" s="188">
        <f t="shared" si="0"/>
        <v>102089.17140000001</v>
      </c>
      <c r="H19" s="43"/>
      <c r="I19" s="44"/>
      <c r="J19" s="45">
        <f t="shared" si="1"/>
        <v>0</v>
      </c>
    </row>
    <row r="20" spans="1:10" ht="15" customHeight="1" x14ac:dyDescent="0.25">
      <c r="A20" s="115">
        <v>7</v>
      </c>
      <c r="B20" s="46"/>
      <c r="C20" s="46"/>
      <c r="D20" s="47" t="s">
        <v>22</v>
      </c>
      <c r="E20" s="48">
        <v>0</v>
      </c>
      <c r="F20" s="49">
        <v>2900</v>
      </c>
      <c r="G20" s="190">
        <f t="shared" si="0"/>
        <v>0</v>
      </c>
      <c r="H20" s="51"/>
      <c r="I20" s="52"/>
      <c r="J20" s="53">
        <f t="shared" si="1"/>
        <v>0</v>
      </c>
    </row>
    <row r="21" spans="1:10" x14ac:dyDescent="0.25">
      <c r="A21" s="29">
        <v>8</v>
      </c>
      <c r="B21" s="30" t="s">
        <v>16</v>
      </c>
      <c r="C21" s="30"/>
      <c r="D21" s="31" t="s">
        <v>17</v>
      </c>
      <c r="E21" s="32">
        <v>2</v>
      </c>
      <c r="F21" s="33">
        <v>16966.59</v>
      </c>
      <c r="G21" s="192">
        <f t="shared" si="0"/>
        <v>33933.18</v>
      </c>
      <c r="H21" s="65"/>
      <c r="I21" s="66"/>
      <c r="J21" s="37">
        <f t="shared" si="1"/>
        <v>0</v>
      </c>
    </row>
    <row r="22" spans="1:10" x14ac:dyDescent="0.25">
      <c r="A22" s="111">
        <v>9</v>
      </c>
      <c r="B22" s="38"/>
      <c r="C22" s="38"/>
      <c r="D22" s="39" t="s">
        <v>18</v>
      </c>
      <c r="E22" s="40">
        <v>25.59</v>
      </c>
      <c r="F22" s="41">
        <v>9550.75</v>
      </c>
      <c r="G22" s="188">
        <f t="shared" si="0"/>
        <v>244403.6925</v>
      </c>
      <c r="H22" s="43"/>
      <c r="I22" s="44"/>
      <c r="J22" s="45">
        <f t="shared" si="1"/>
        <v>0</v>
      </c>
    </row>
    <row r="23" spans="1:10" x14ac:dyDescent="0.25">
      <c r="A23" s="111">
        <v>10</v>
      </c>
      <c r="B23" s="38"/>
      <c r="C23" s="38"/>
      <c r="D23" s="39" t="s">
        <v>19</v>
      </c>
      <c r="E23" s="40">
        <v>66.08</v>
      </c>
      <c r="F23" s="41">
        <v>5120.5</v>
      </c>
      <c r="G23" s="188">
        <f t="shared" si="0"/>
        <v>338362.64</v>
      </c>
      <c r="H23" s="43"/>
      <c r="I23" s="44"/>
      <c r="J23" s="45">
        <f t="shared" si="1"/>
        <v>0</v>
      </c>
    </row>
    <row r="24" spans="1:10" ht="15" customHeight="1" x14ac:dyDescent="0.25">
      <c r="A24" s="111">
        <v>11</v>
      </c>
      <c r="B24" s="38"/>
      <c r="C24" s="38"/>
      <c r="D24" s="39" t="s">
        <v>20</v>
      </c>
      <c r="E24" s="40">
        <v>98.93</v>
      </c>
      <c r="F24" s="41">
        <v>3850</v>
      </c>
      <c r="G24" s="188">
        <f t="shared" si="0"/>
        <v>380880.5</v>
      </c>
      <c r="H24" s="43"/>
      <c r="I24" s="44"/>
      <c r="J24" s="45">
        <f t="shared" si="1"/>
        <v>0</v>
      </c>
    </row>
    <row r="25" spans="1:10" x14ac:dyDescent="0.25">
      <c r="A25" s="111">
        <v>12</v>
      </c>
      <c r="B25" s="38"/>
      <c r="C25" s="38"/>
      <c r="D25" s="39" t="s">
        <v>21</v>
      </c>
      <c r="E25" s="40">
        <v>103.93</v>
      </c>
      <c r="F25" s="41">
        <v>3000</v>
      </c>
      <c r="G25" s="188">
        <f t="shared" si="0"/>
        <v>311790</v>
      </c>
      <c r="H25" s="43"/>
      <c r="I25" s="44"/>
      <c r="J25" s="45">
        <f t="shared" si="1"/>
        <v>0</v>
      </c>
    </row>
    <row r="26" spans="1:10" x14ac:dyDescent="0.25">
      <c r="A26" s="115">
        <v>13</v>
      </c>
      <c r="B26" s="46"/>
      <c r="C26" s="46"/>
      <c r="D26" s="47" t="s">
        <v>22</v>
      </c>
      <c r="E26" s="48">
        <v>0</v>
      </c>
      <c r="F26" s="49">
        <v>2600</v>
      </c>
      <c r="G26" s="190">
        <f t="shared" si="0"/>
        <v>0</v>
      </c>
      <c r="H26" s="51"/>
      <c r="I26" s="52"/>
      <c r="J26" s="53">
        <f t="shared" si="1"/>
        <v>0</v>
      </c>
    </row>
    <row r="27" spans="1:10" x14ac:dyDescent="0.25">
      <c r="A27" s="115">
        <v>14</v>
      </c>
      <c r="B27" s="30" t="s">
        <v>43</v>
      </c>
      <c r="C27" s="30"/>
      <c r="D27" s="31" t="s">
        <v>17</v>
      </c>
      <c r="E27" s="32">
        <v>0</v>
      </c>
      <c r="F27" s="33">
        <v>11756.25</v>
      </c>
      <c r="G27" s="192">
        <f t="shared" si="0"/>
        <v>0</v>
      </c>
      <c r="H27" s="65"/>
      <c r="I27" s="66"/>
      <c r="J27" s="37">
        <f>H27*E27</f>
        <v>0</v>
      </c>
    </row>
    <row r="28" spans="1:10" ht="15" customHeight="1" x14ac:dyDescent="0.25">
      <c r="A28" s="115">
        <v>15</v>
      </c>
      <c r="B28" s="38"/>
      <c r="C28" s="38"/>
      <c r="D28" s="39" t="s">
        <v>18</v>
      </c>
      <c r="E28" s="40">
        <v>0</v>
      </c>
      <c r="F28" s="41">
        <v>8143.66</v>
      </c>
      <c r="G28" s="188">
        <f t="shared" si="0"/>
        <v>0</v>
      </c>
      <c r="H28" s="43"/>
      <c r="I28" s="44"/>
      <c r="J28" s="45">
        <f t="shared" si="1"/>
        <v>0</v>
      </c>
    </row>
    <row r="29" spans="1:10" x14ac:dyDescent="0.25">
      <c r="A29" s="115">
        <v>16</v>
      </c>
      <c r="B29" s="38"/>
      <c r="C29" s="38"/>
      <c r="D29" s="39" t="s">
        <v>19</v>
      </c>
      <c r="E29" s="40">
        <v>6.71</v>
      </c>
      <c r="F29" s="41">
        <v>5289.16</v>
      </c>
      <c r="G29" s="188">
        <f t="shared" si="0"/>
        <v>35490.263599999998</v>
      </c>
      <c r="H29" s="43"/>
      <c r="I29" s="44"/>
      <c r="J29" s="45">
        <f t="shared" si="1"/>
        <v>0</v>
      </c>
    </row>
    <row r="30" spans="1:10" ht="15" customHeight="1" x14ac:dyDescent="0.25">
      <c r="A30" s="115">
        <v>17</v>
      </c>
      <c r="B30" s="46"/>
      <c r="C30" s="46"/>
      <c r="D30" s="47" t="s">
        <v>20</v>
      </c>
      <c r="E30" s="48">
        <v>22.72</v>
      </c>
      <c r="F30" s="49">
        <v>3776.66</v>
      </c>
      <c r="G30" s="190">
        <f t="shared" si="0"/>
        <v>85805.715199999991</v>
      </c>
      <c r="H30" s="51"/>
      <c r="I30" s="52"/>
      <c r="J30" s="53">
        <f t="shared" si="1"/>
        <v>0</v>
      </c>
    </row>
    <row r="31" spans="1:10" ht="15" customHeight="1" x14ac:dyDescent="0.25">
      <c r="A31" s="115">
        <v>18</v>
      </c>
      <c r="B31" s="30" t="s">
        <v>24</v>
      </c>
      <c r="C31" s="30" t="s">
        <v>25</v>
      </c>
      <c r="D31" s="30"/>
      <c r="E31" s="32">
        <v>1009.17</v>
      </c>
      <c r="F31" s="33">
        <v>2480</v>
      </c>
      <c r="G31" s="192">
        <f t="shared" si="0"/>
        <v>2502741.6</v>
      </c>
      <c r="H31" s="65"/>
      <c r="I31" s="66"/>
      <c r="J31" s="37">
        <f t="shared" si="1"/>
        <v>0</v>
      </c>
    </row>
    <row r="32" spans="1:10" ht="15" customHeight="1" x14ac:dyDescent="0.25">
      <c r="A32" s="115">
        <v>19</v>
      </c>
      <c r="B32" s="38"/>
      <c r="C32" s="38" t="s">
        <v>26</v>
      </c>
      <c r="D32" s="38"/>
      <c r="E32" s="40">
        <v>0</v>
      </c>
      <c r="F32" s="41">
        <v>1965.21</v>
      </c>
      <c r="G32" s="188">
        <f t="shared" si="0"/>
        <v>0</v>
      </c>
      <c r="H32" s="43"/>
      <c r="I32" s="44"/>
      <c r="J32" s="45">
        <f t="shared" si="1"/>
        <v>0</v>
      </c>
    </row>
    <row r="33" spans="1:10" ht="15" customHeight="1" x14ac:dyDescent="0.25">
      <c r="A33" s="115">
        <v>20</v>
      </c>
      <c r="B33" s="38"/>
      <c r="C33" s="38" t="s">
        <v>27</v>
      </c>
      <c r="D33" s="38"/>
      <c r="E33" s="40">
        <v>0</v>
      </c>
      <c r="F33" s="41">
        <v>1860.4</v>
      </c>
      <c r="G33" s="188">
        <f t="shared" si="0"/>
        <v>0</v>
      </c>
      <c r="H33" s="43"/>
      <c r="I33" s="44"/>
      <c r="J33" s="45">
        <f t="shared" si="1"/>
        <v>0</v>
      </c>
    </row>
    <row r="34" spans="1:10" x14ac:dyDescent="0.25">
      <c r="A34" s="115">
        <v>21</v>
      </c>
      <c r="B34" s="38"/>
      <c r="C34" s="38" t="s">
        <v>28</v>
      </c>
      <c r="D34" s="38"/>
      <c r="E34" s="40">
        <v>0</v>
      </c>
      <c r="F34" s="41">
        <v>1755.58</v>
      </c>
      <c r="G34" s="188">
        <f t="shared" si="0"/>
        <v>0</v>
      </c>
      <c r="H34" s="43"/>
      <c r="I34" s="44"/>
      <c r="J34" s="45">
        <f t="shared" si="1"/>
        <v>0</v>
      </c>
    </row>
    <row r="35" spans="1:10" ht="15" customHeight="1" x14ac:dyDescent="0.25">
      <c r="A35" s="115">
        <v>22</v>
      </c>
      <c r="B35" s="46"/>
      <c r="C35" s="46" t="s">
        <v>29</v>
      </c>
      <c r="D35" s="46"/>
      <c r="E35" s="40">
        <v>0</v>
      </c>
      <c r="F35" s="49">
        <v>1755.58</v>
      </c>
      <c r="G35" s="190">
        <f t="shared" si="0"/>
        <v>0</v>
      </c>
      <c r="H35" s="51"/>
      <c r="I35" s="52"/>
      <c r="J35" s="53">
        <f t="shared" si="1"/>
        <v>0</v>
      </c>
    </row>
    <row r="36" spans="1:10" ht="15" customHeight="1" x14ac:dyDescent="0.25">
      <c r="A36" s="115">
        <v>23</v>
      </c>
      <c r="B36" s="30" t="s">
        <v>30</v>
      </c>
      <c r="C36" s="30" t="s">
        <v>25</v>
      </c>
      <c r="D36" s="30"/>
      <c r="E36" s="32">
        <v>158.01</v>
      </c>
      <c r="F36" s="33">
        <v>1570</v>
      </c>
      <c r="G36" s="192">
        <f t="shared" si="0"/>
        <v>248075.69999999998</v>
      </c>
      <c r="H36" s="65"/>
      <c r="I36" s="66"/>
      <c r="J36" s="67">
        <f t="shared" si="1"/>
        <v>0</v>
      </c>
    </row>
    <row r="37" spans="1:10" ht="15.75" customHeight="1" x14ac:dyDescent="0.25">
      <c r="A37" s="115">
        <v>24</v>
      </c>
      <c r="B37" s="38"/>
      <c r="C37" s="38" t="s">
        <v>26</v>
      </c>
      <c r="D37" s="38"/>
      <c r="E37" s="40">
        <v>0</v>
      </c>
      <c r="F37" s="41">
        <v>1177.23</v>
      </c>
      <c r="G37" s="188">
        <f t="shared" si="0"/>
        <v>0</v>
      </c>
      <c r="H37" s="43"/>
      <c r="I37" s="44"/>
      <c r="J37" s="45">
        <f>H37*E37</f>
        <v>0</v>
      </c>
    </row>
    <row r="38" spans="1:10" ht="15" customHeight="1" x14ac:dyDescent="0.25">
      <c r="A38" s="115">
        <v>25</v>
      </c>
      <c r="B38" s="38"/>
      <c r="C38" s="38" t="s">
        <v>27</v>
      </c>
      <c r="D38" s="38"/>
      <c r="E38" s="40">
        <v>0</v>
      </c>
      <c r="F38" s="41">
        <v>999.48</v>
      </c>
      <c r="G38" s="188">
        <f t="shared" si="0"/>
        <v>0</v>
      </c>
      <c r="H38" s="43"/>
      <c r="I38" s="44"/>
      <c r="J38" s="45">
        <f t="shared" si="1"/>
        <v>0</v>
      </c>
    </row>
    <row r="39" spans="1:10" ht="15" customHeight="1" x14ac:dyDescent="0.25">
      <c r="A39" s="115">
        <v>26</v>
      </c>
      <c r="B39" s="38"/>
      <c r="C39" s="38" t="s">
        <v>28</v>
      </c>
      <c r="D39" s="38"/>
      <c r="E39" s="40">
        <v>0</v>
      </c>
      <c r="F39" s="41">
        <v>928.16</v>
      </c>
      <c r="G39" s="188">
        <f t="shared" si="0"/>
        <v>0</v>
      </c>
      <c r="H39" s="43"/>
      <c r="I39" s="44"/>
      <c r="J39" s="45">
        <f t="shared" si="1"/>
        <v>0</v>
      </c>
    </row>
    <row r="40" spans="1:10" ht="15.75" customHeight="1" x14ac:dyDescent="0.25">
      <c r="A40" s="122">
        <v>27</v>
      </c>
      <c r="B40" s="68"/>
      <c r="C40" s="68" t="s">
        <v>29</v>
      </c>
      <c r="D40" s="68"/>
      <c r="E40" s="176">
        <v>0</v>
      </c>
      <c r="F40" s="69">
        <v>928.16</v>
      </c>
      <c r="G40" s="194">
        <f t="shared" si="0"/>
        <v>0</v>
      </c>
      <c r="H40" s="126"/>
      <c r="I40" s="127"/>
      <c r="J40" s="128">
        <f t="shared" si="1"/>
        <v>0</v>
      </c>
    </row>
    <row r="41" spans="1:10" ht="15.75" customHeight="1" x14ac:dyDescent="0.25">
      <c r="A41" s="161"/>
      <c r="B41" s="161"/>
      <c r="C41" s="161"/>
      <c r="D41" s="161"/>
      <c r="E41" s="162"/>
      <c r="F41" s="163"/>
      <c r="G41" s="164"/>
      <c r="H41" s="165"/>
      <c r="I41" s="165"/>
      <c r="J41" s="165"/>
    </row>
    <row r="42" spans="1:10" ht="15.75" customHeight="1" x14ac:dyDescent="0.25">
      <c r="A42" s="166"/>
      <c r="B42" s="166"/>
      <c r="C42" s="166"/>
      <c r="D42" s="166"/>
      <c r="E42" s="167"/>
      <c r="F42" s="168"/>
      <c r="G42" s="169"/>
      <c r="H42" s="170"/>
      <c r="I42" s="170"/>
      <c r="J42" s="170"/>
    </row>
    <row r="43" spans="1:10" ht="15.75" customHeight="1" x14ac:dyDescent="0.25">
      <c r="A43" s="166"/>
      <c r="B43" s="166"/>
      <c r="C43" s="166"/>
      <c r="D43" s="166"/>
      <c r="E43" s="167"/>
      <c r="F43" s="168"/>
      <c r="G43" s="169"/>
      <c r="H43" s="170"/>
      <c r="I43" s="170"/>
      <c r="J43" s="170"/>
    </row>
    <row r="44" spans="1:10" ht="15.75" customHeight="1" x14ac:dyDescent="0.25">
      <c r="A44" s="166"/>
      <c r="B44" s="166"/>
      <c r="C44" s="166"/>
      <c r="D44" s="166"/>
      <c r="E44" s="167"/>
      <c r="F44" s="168"/>
      <c r="G44" s="169"/>
      <c r="H44" s="170"/>
      <c r="I44" s="170"/>
      <c r="J44" s="170"/>
    </row>
    <row r="45" spans="1:10" ht="15.75" customHeight="1" x14ac:dyDescent="0.25">
      <c r="A45" s="166"/>
      <c r="B45" s="166"/>
      <c r="C45" s="166"/>
      <c r="D45" s="166"/>
      <c r="E45" s="167"/>
      <c r="F45" s="168"/>
      <c r="G45" s="169"/>
      <c r="H45" s="170"/>
      <c r="I45" s="170"/>
      <c r="J45" s="170"/>
    </row>
    <row r="46" spans="1:10" ht="15.75" customHeight="1" thickBot="1" x14ac:dyDescent="0.3">
      <c r="A46" s="196"/>
      <c r="B46" s="196"/>
      <c r="C46" s="196"/>
      <c r="D46" s="196"/>
      <c r="E46" s="213"/>
      <c r="F46" s="198"/>
      <c r="G46" s="197"/>
      <c r="H46" s="199"/>
      <c r="I46" s="199"/>
      <c r="J46" s="199"/>
    </row>
    <row r="47" spans="1:10" ht="115.5" customHeight="1" x14ac:dyDescent="0.25">
      <c r="A47" s="14" t="s">
        <v>7</v>
      </c>
      <c r="B47" s="15" t="s">
        <v>8</v>
      </c>
      <c r="C47" s="15"/>
      <c r="D47" s="15"/>
      <c r="E47" s="16" t="s">
        <v>9</v>
      </c>
      <c r="F47" s="16" t="s">
        <v>10</v>
      </c>
      <c r="G47" s="16" t="s">
        <v>11</v>
      </c>
      <c r="H47" s="18" t="s">
        <v>12</v>
      </c>
      <c r="I47" s="19"/>
      <c r="J47" s="20" t="s">
        <v>13</v>
      </c>
    </row>
    <row r="48" spans="1:10" ht="15.75" thickBot="1" x14ac:dyDescent="0.3">
      <c r="A48" s="21">
        <v>1</v>
      </c>
      <c r="B48" s="22">
        <v>2</v>
      </c>
      <c r="C48" s="23"/>
      <c r="D48" s="24"/>
      <c r="E48" s="25">
        <v>3</v>
      </c>
      <c r="F48" s="25">
        <v>4</v>
      </c>
      <c r="G48" s="26" t="s">
        <v>14</v>
      </c>
      <c r="H48" s="27">
        <v>6</v>
      </c>
      <c r="I48" s="24"/>
      <c r="J48" s="28" t="s">
        <v>15</v>
      </c>
    </row>
    <row r="49" spans="1:10" ht="15.75" customHeight="1" x14ac:dyDescent="0.25">
      <c r="A49" s="200" t="s">
        <v>31</v>
      </c>
      <c r="B49" s="201"/>
      <c r="C49" s="201"/>
      <c r="D49" s="201"/>
      <c r="E49" s="214">
        <f>SUM(E14:E30)</f>
        <v>387.75</v>
      </c>
      <c r="F49" s="202"/>
      <c r="G49" s="226">
        <f>SUM(G14:G30)</f>
        <v>1907831.9738999999</v>
      </c>
      <c r="H49" s="84" t="s">
        <v>32</v>
      </c>
      <c r="I49" s="204">
        <f>SUM(J14:J30)</f>
        <v>0</v>
      </c>
      <c r="J49" s="205"/>
    </row>
    <row r="50" spans="1:10" ht="15" customHeight="1" x14ac:dyDescent="0.25">
      <c r="A50" s="79" t="s">
        <v>33</v>
      </c>
      <c r="B50" s="80"/>
      <c r="C50" s="80"/>
      <c r="D50" s="80"/>
      <c r="E50" s="147">
        <f>E39</f>
        <v>0</v>
      </c>
      <c r="F50" s="171"/>
      <c r="G50" s="227">
        <f t="shared" ref="G50" si="2">G39</f>
        <v>0</v>
      </c>
      <c r="H50" s="84"/>
      <c r="I50" s="85">
        <f>J40</f>
        <v>0</v>
      </c>
      <c r="J50" s="86"/>
    </row>
    <row r="51" spans="1:10" ht="15.75" thickBot="1" x14ac:dyDescent="0.3">
      <c r="A51" s="87" t="s">
        <v>34</v>
      </c>
      <c r="B51" s="88"/>
      <c r="C51" s="88"/>
      <c r="D51" s="88"/>
      <c r="E51" s="89">
        <f>SUM(E31:E40)</f>
        <v>1167.1799999999998</v>
      </c>
      <c r="F51" s="174"/>
      <c r="G51" s="174">
        <f>SUM(G31:G40)</f>
        <v>2750817.3000000003</v>
      </c>
      <c r="H51" s="84"/>
      <c r="I51" s="91">
        <f>SUM(J31:J40)</f>
        <v>0</v>
      </c>
      <c r="J51" s="92"/>
    </row>
    <row r="52" spans="1:10" ht="15.75" thickBot="1" x14ac:dyDescent="0.3">
      <c r="A52" s="93" t="s">
        <v>35</v>
      </c>
      <c r="B52" s="94"/>
      <c r="C52" s="94"/>
      <c r="D52" s="94"/>
      <c r="E52" s="95">
        <f>SUM(E49:E51)</f>
        <v>1554.9299999999998</v>
      </c>
      <c r="F52" s="96"/>
      <c r="G52" s="208">
        <f>SUM(G49:G51)</f>
        <v>4658649.2739000004</v>
      </c>
      <c r="H52" s="98"/>
      <c r="I52" s="99">
        <f>SUM(I49:J51)</f>
        <v>0</v>
      </c>
      <c r="J52" s="100"/>
    </row>
    <row r="53" spans="1:10" ht="30" customHeight="1" x14ac:dyDescent="0.25">
      <c r="A53" s="101" t="s">
        <v>36</v>
      </c>
      <c r="B53" s="102"/>
      <c r="C53" s="102"/>
      <c r="D53" s="102"/>
      <c r="E53" s="102"/>
      <c r="F53" s="102"/>
      <c r="G53" s="102"/>
      <c r="H53" s="102"/>
      <c r="I53" s="102"/>
      <c r="J53" s="102"/>
    </row>
    <row r="55" spans="1:10" x14ac:dyDescent="0.25">
      <c r="G55" s="103" t="s">
        <v>37</v>
      </c>
      <c r="H55" s="103"/>
      <c r="I55" s="103"/>
      <c r="J55" s="103"/>
    </row>
    <row r="56" spans="1:10" x14ac:dyDescent="0.25">
      <c r="G56" s="103"/>
      <c r="H56" s="103"/>
      <c r="I56" s="103"/>
      <c r="J56" s="103"/>
    </row>
    <row r="57" spans="1:10" x14ac:dyDescent="0.25">
      <c r="G57" s="104"/>
      <c r="H57" s="104"/>
      <c r="I57" s="104"/>
      <c r="J57" s="104"/>
    </row>
  </sheetData>
  <sheetProtection password="CE88" sheet="1" objects="1" scenarios="1"/>
  <mergeCells count="77">
    <mergeCell ref="G56:J56"/>
    <mergeCell ref="A51:D51"/>
    <mergeCell ref="I51:J51"/>
    <mergeCell ref="A52:D52"/>
    <mergeCell ref="I52:J52"/>
    <mergeCell ref="A53:J53"/>
    <mergeCell ref="G55:J55"/>
    <mergeCell ref="H40:I40"/>
    <mergeCell ref="B47:D47"/>
    <mergeCell ref="H47:I47"/>
    <mergeCell ref="B48:D48"/>
    <mergeCell ref="H48:I48"/>
    <mergeCell ref="A49:D49"/>
    <mergeCell ref="H49:H52"/>
    <mergeCell ref="I49:J49"/>
    <mergeCell ref="A50:D50"/>
    <mergeCell ref="I50:J50"/>
    <mergeCell ref="B36:B40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C33:D33"/>
    <mergeCell ref="H33:I33"/>
    <mergeCell ref="C34:D34"/>
    <mergeCell ref="H34:I34"/>
    <mergeCell ref="C35:D35"/>
    <mergeCell ref="H35:I35"/>
    <mergeCell ref="B27:C30"/>
    <mergeCell ref="H27:I27"/>
    <mergeCell ref="H28:I28"/>
    <mergeCell ref="H29:I29"/>
    <mergeCell ref="H30:I30"/>
    <mergeCell ref="B31:B35"/>
    <mergeCell ref="C31:D31"/>
    <mergeCell ref="H31:I31"/>
    <mergeCell ref="C32:D32"/>
    <mergeCell ref="H32:I32"/>
    <mergeCell ref="B21:C26"/>
    <mergeCell ref="H21:I21"/>
    <mergeCell ref="H22:I22"/>
    <mergeCell ref="H23:I23"/>
    <mergeCell ref="H24:I24"/>
    <mergeCell ref="H25:I25"/>
    <mergeCell ref="H26:I26"/>
    <mergeCell ref="B14:C20"/>
    <mergeCell ref="H14:I14"/>
    <mergeCell ref="H15:I15"/>
    <mergeCell ref="H16:I16"/>
    <mergeCell ref="H17:I17"/>
    <mergeCell ref="H18:I18"/>
    <mergeCell ref="H19:I19"/>
    <mergeCell ref="H20:I20"/>
    <mergeCell ref="B8:D8"/>
    <mergeCell ref="E8:I8"/>
    <mergeCell ref="B10:D10"/>
    <mergeCell ref="B12:D12"/>
    <mergeCell ref="H12:I12"/>
    <mergeCell ref="B13:D13"/>
    <mergeCell ref="H13:I13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12.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6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106" t="s">
        <v>38</v>
      </c>
      <c r="C13" s="106"/>
      <c r="D13" s="107" t="s">
        <v>39</v>
      </c>
      <c r="E13" s="211">
        <v>5</v>
      </c>
      <c r="F13" s="185">
        <v>21967.91</v>
      </c>
      <c r="G13" s="186">
        <f>F13*E13</f>
        <v>109839.55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188">
        <f t="shared" ref="G14:G42" si="0">F14*E14</f>
        <v>0</v>
      </c>
      <c r="H14" s="43"/>
      <c r="I14" s="44"/>
      <c r="J14" s="45">
        <f t="shared" ref="J14:J42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v>27.44</v>
      </c>
      <c r="F15" s="41">
        <v>13321</v>
      </c>
      <c r="G15" s="188">
        <f t="shared" si="0"/>
        <v>365528.24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v>42.44</v>
      </c>
      <c r="F16" s="41">
        <v>11341.91</v>
      </c>
      <c r="G16" s="188">
        <f t="shared" si="0"/>
        <v>481350.66039999999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v>54.87</v>
      </c>
      <c r="F17" s="41">
        <v>7531.34</v>
      </c>
      <c r="G17" s="188">
        <f t="shared" si="0"/>
        <v>413244.62579999998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v>60.64</v>
      </c>
      <c r="F18" s="41">
        <v>4495.34</v>
      </c>
      <c r="G18" s="188">
        <f t="shared" si="0"/>
        <v>272597.41759999999</v>
      </c>
      <c r="H18" s="43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48">
        <v>0</v>
      </c>
      <c r="F19" s="49">
        <v>2900</v>
      </c>
      <c r="G19" s="190">
        <f t="shared" si="0"/>
        <v>0</v>
      </c>
      <c r="H19" s="51"/>
      <c r="I19" s="52"/>
      <c r="J19" s="53">
        <f t="shared" si="1"/>
        <v>0</v>
      </c>
    </row>
    <row r="20" spans="1:10" x14ac:dyDescent="0.25">
      <c r="A20" s="29">
        <v>8</v>
      </c>
      <c r="B20" s="30" t="s">
        <v>16</v>
      </c>
      <c r="C20" s="30"/>
      <c r="D20" s="31" t="s">
        <v>17</v>
      </c>
      <c r="E20" s="32">
        <v>2</v>
      </c>
      <c r="F20" s="33">
        <v>16966.59</v>
      </c>
      <c r="G20" s="192">
        <f t="shared" si="0"/>
        <v>33933.18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34.619999999999997</v>
      </c>
      <c r="F21" s="41">
        <v>9550.75</v>
      </c>
      <c r="G21" s="188">
        <f t="shared" si="0"/>
        <v>330646.96499999997</v>
      </c>
      <c r="H21" s="43"/>
      <c r="I21" s="44"/>
      <c r="J21" s="45">
        <f t="shared" si="1"/>
        <v>0</v>
      </c>
    </row>
    <row r="22" spans="1:10" x14ac:dyDescent="0.25">
      <c r="A22" s="111">
        <v>10</v>
      </c>
      <c r="B22" s="38"/>
      <c r="C22" s="38"/>
      <c r="D22" s="39" t="s">
        <v>19</v>
      </c>
      <c r="E22" s="40">
        <v>41.62</v>
      </c>
      <c r="F22" s="41">
        <v>5120.5</v>
      </c>
      <c r="G22" s="188">
        <f t="shared" si="0"/>
        <v>213115.21</v>
      </c>
      <c r="H22" s="43"/>
      <c r="I22" s="44"/>
      <c r="J22" s="45">
        <f t="shared" si="1"/>
        <v>0</v>
      </c>
    </row>
    <row r="23" spans="1:10" x14ac:dyDescent="0.25">
      <c r="A23" s="111">
        <v>11</v>
      </c>
      <c r="B23" s="38"/>
      <c r="C23" s="38"/>
      <c r="D23" s="39" t="s">
        <v>20</v>
      </c>
      <c r="E23" s="40">
        <v>46.62</v>
      </c>
      <c r="F23" s="41">
        <v>3850</v>
      </c>
      <c r="G23" s="188">
        <f t="shared" si="0"/>
        <v>179487</v>
      </c>
      <c r="H23" s="43"/>
      <c r="I23" s="44"/>
      <c r="J23" s="45">
        <f t="shared" si="1"/>
        <v>0</v>
      </c>
    </row>
    <row r="24" spans="1:10" x14ac:dyDescent="0.25">
      <c r="A24" s="111">
        <v>12</v>
      </c>
      <c r="B24" s="38"/>
      <c r="C24" s="38"/>
      <c r="D24" s="39" t="s">
        <v>21</v>
      </c>
      <c r="E24" s="40">
        <v>76.36</v>
      </c>
      <c r="F24" s="41">
        <v>3000</v>
      </c>
      <c r="G24" s="188">
        <f t="shared" si="0"/>
        <v>229080</v>
      </c>
      <c r="H24" s="43"/>
      <c r="I24" s="44"/>
      <c r="J24" s="45">
        <f t="shared" si="1"/>
        <v>0</v>
      </c>
    </row>
    <row r="25" spans="1:10" x14ac:dyDescent="0.25">
      <c r="A25" s="115">
        <v>13</v>
      </c>
      <c r="B25" s="46"/>
      <c r="C25" s="46"/>
      <c r="D25" s="47" t="s">
        <v>22</v>
      </c>
      <c r="E25" s="48">
        <v>0</v>
      </c>
      <c r="F25" s="49">
        <v>2600</v>
      </c>
      <c r="G25" s="190">
        <f t="shared" si="0"/>
        <v>0</v>
      </c>
      <c r="H25" s="51"/>
      <c r="I25" s="52"/>
      <c r="J25" s="53">
        <f t="shared" si="1"/>
        <v>0</v>
      </c>
    </row>
    <row r="26" spans="1:10" x14ac:dyDescent="0.25">
      <c r="A26" s="115">
        <v>14</v>
      </c>
      <c r="B26" s="30" t="s">
        <v>47</v>
      </c>
      <c r="C26" s="30"/>
      <c r="D26" s="31" t="s">
        <v>17</v>
      </c>
      <c r="E26" s="32">
        <v>0</v>
      </c>
      <c r="F26" s="33">
        <v>7110.59</v>
      </c>
      <c r="G26" s="192">
        <f t="shared" si="0"/>
        <v>0</v>
      </c>
      <c r="H26" s="65"/>
      <c r="I26" s="66"/>
      <c r="J26" s="37">
        <f t="shared" si="1"/>
        <v>0</v>
      </c>
    </row>
    <row r="27" spans="1:10" x14ac:dyDescent="0.25">
      <c r="A27" s="115">
        <v>15</v>
      </c>
      <c r="B27" s="38"/>
      <c r="C27" s="38"/>
      <c r="D27" s="39" t="s">
        <v>19</v>
      </c>
      <c r="E27" s="40">
        <v>3</v>
      </c>
      <c r="F27" s="41">
        <v>4620</v>
      </c>
      <c r="G27" s="188">
        <f t="shared" si="0"/>
        <v>13860</v>
      </c>
      <c r="H27" s="43"/>
      <c r="I27" s="44"/>
      <c r="J27" s="45">
        <f t="shared" si="1"/>
        <v>0</v>
      </c>
    </row>
    <row r="28" spans="1:10" x14ac:dyDescent="0.25">
      <c r="A28" s="115">
        <v>16</v>
      </c>
      <c r="B28" s="46"/>
      <c r="C28" s="46"/>
      <c r="D28" s="47" t="s">
        <v>20</v>
      </c>
      <c r="E28" s="48">
        <v>6.42</v>
      </c>
      <c r="F28" s="49">
        <v>3583.25</v>
      </c>
      <c r="G28" s="190">
        <f t="shared" si="0"/>
        <v>23004.465</v>
      </c>
      <c r="H28" s="51"/>
      <c r="I28" s="52"/>
      <c r="J28" s="53">
        <f t="shared" si="1"/>
        <v>0</v>
      </c>
    </row>
    <row r="29" spans="1:10" x14ac:dyDescent="0.25">
      <c r="A29" s="115">
        <v>17</v>
      </c>
      <c r="B29" s="30" t="s">
        <v>43</v>
      </c>
      <c r="C29" s="30"/>
      <c r="D29" s="31" t="s">
        <v>17</v>
      </c>
      <c r="E29" s="32">
        <v>0</v>
      </c>
      <c r="F29" s="33">
        <v>11756.25</v>
      </c>
      <c r="G29" s="192">
        <f t="shared" si="0"/>
        <v>0</v>
      </c>
      <c r="H29" s="65"/>
      <c r="I29" s="66"/>
      <c r="J29" s="37">
        <f t="shared" si="1"/>
        <v>0</v>
      </c>
    </row>
    <row r="30" spans="1:10" x14ac:dyDescent="0.25">
      <c r="A30" s="115">
        <v>18</v>
      </c>
      <c r="B30" s="38"/>
      <c r="C30" s="38"/>
      <c r="D30" s="39" t="s">
        <v>18</v>
      </c>
      <c r="E30" s="40">
        <v>0</v>
      </c>
      <c r="F30" s="41">
        <v>8143.66</v>
      </c>
      <c r="G30" s="188">
        <f t="shared" si="0"/>
        <v>0</v>
      </c>
      <c r="H30" s="43"/>
      <c r="I30" s="44"/>
      <c r="J30" s="67">
        <f t="shared" si="1"/>
        <v>0</v>
      </c>
    </row>
    <row r="31" spans="1:10" x14ac:dyDescent="0.25">
      <c r="A31" s="115">
        <v>19</v>
      </c>
      <c r="B31" s="38"/>
      <c r="C31" s="38"/>
      <c r="D31" s="39" t="s">
        <v>19</v>
      </c>
      <c r="E31" s="40">
        <v>7</v>
      </c>
      <c r="F31" s="41">
        <v>5289.16</v>
      </c>
      <c r="G31" s="188">
        <f t="shared" si="0"/>
        <v>37024.119999999995</v>
      </c>
      <c r="H31" s="43"/>
      <c r="I31" s="44"/>
      <c r="J31" s="45">
        <f t="shared" si="1"/>
        <v>0</v>
      </c>
    </row>
    <row r="32" spans="1:10" x14ac:dyDescent="0.25">
      <c r="A32" s="115">
        <v>20</v>
      </c>
      <c r="B32" s="46"/>
      <c r="C32" s="46"/>
      <c r="D32" s="47" t="s">
        <v>20</v>
      </c>
      <c r="E32" s="48">
        <v>13.19</v>
      </c>
      <c r="F32" s="49">
        <v>3776.66</v>
      </c>
      <c r="G32" s="190">
        <f t="shared" si="0"/>
        <v>49814.145399999994</v>
      </c>
      <c r="H32" s="51"/>
      <c r="I32" s="52"/>
      <c r="J32" s="53">
        <f t="shared" si="1"/>
        <v>0</v>
      </c>
    </row>
    <row r="33" spans="1:10" x14ac:dyDescent="0.25">
      <c r="A33" s="115">
        <v>21</v>
      </c>
      <c r="B33" s="30" t="s">
        <v>24</v>
      </c>
      <c r="C33" s="30" t="s">
        <v>25</v>
      </c>
      <c r="D33" s="30"/>
      <c r="E33" s="32">
        <v>1024.27</v>
      </c>
      <c r="F33" s="33">
        <v>2480</v>
      </c>
      <c r="G33" s="192">
        <f t="shared" si="0"/>
        <v>2540189.6</v>
      </c>
      <c r="H33" s="65"/>
      <c r="I33" s="66"/>
      <c r="J33" s="67">
        <f t="shared" si="1"/>
        <v>0</v>
      </c>
    </row>
    <row r="34" spans="1:10" x14ac:dyDescent="0.25">
      <c r="A34" s="115">
        <v>22</v>
      </c>
      <c r="B34" s="38"/>
      <c r="C34" s="38" t="s">
        <v>26</v>
      </c>
      <c r="D34" s="38"/>
      <c r="E34" s="40">
        <v>0</v>
      </c>
      <c r="F34" s="41">
        <v>1965.21</v>
      </c>
      <c r="G34" s="188">
        <f t="shared" si="0"/>
        <v>0</v>
      </c>
      <c r="H34" s="43"/>
      <c r="I34" s="44"/>
      <c r="J34" s="45">
        <f t="shared" si="1"/>
        <v>0</v>
      </c>
    </row>
    <row r="35" spans="1:10" x14ac:dyDescent="0.25">
      <c r="A35" s="115">
        <v>23</v>
      </c>
      <c r="B35" s="38"/>
      <c r="C35" s="38" t="s">
        <v>27</v>
      </c>
      <c r="D35" s="38"/>
      <c r="E35" s="40">
        <v>0</v>
      </c>
      <c r="F35" s="41">
        <v>1860.4</v>
      </c>
      <c r="G35" s="188">
        <f t="shared" si="0"/>
        <v>0</v>
      </c>
      <c r="H35" s="43"/>
      <c r="I35" s="44"/>
      <c r="J35" s="45">
        <f t="shared" si="1"/>
        <v>0</v>
      </c>
    </row>
    <row r="36" spans="1:10" x14ac:dyDescent="0.25">
      <c r="A36" s="115">
        <v>24</v>
      </c>
      <c r="B36" s="38"/>
      <c r="C36" s="38" t="s">
        <v>28</v>
      </c>
      <c r="D36" s="38"/>
      <c r="E36" s="40">
        <v>0</v>
      </c>
      <c r="F36" s="41">
        <v>1755.58</v>
      </c>
      <c r="G36" s="188">
        <f t="shared" si="0"/>
        <v>0</v>
      </c>
      <c r="H36" s="43"/>
      <c r="I36" s="44"/>
      <c r="J36" s="45">
        <f t="shared" si="1"/>
        <v>0</v>
      </c>
    </row>
    <row r="37" spans="1:10" x14ac:dyDescent="0.25">
      <c r="A37" s="115">
        <v>25</v>
      </c>
      <c r="B37" s="46"/>
      <c r="C37" s="46" t="s">
        <v>29</v>
      </c>
      <c r="D37" s="46"/>
      <c r="E37" s="48">
        <v>0</v>
      </c>
      <c r="F37" s="49">
        <v>1755.58</v>
      </c>
      <c r="G37" s="190">
        <f t="shared" si="0"/>
        <v>0</v>
      </c>
      <c r="H37" s="51"/>
      <c r="I37" s="52"/>
      <c r="J37" s="53">
        <f t="shared" si="1"/>
        <v>0</v>
      </c>
    </row>
    <row r="38" spans="1:10" x14ac:dyDescent="0.25">
      <c r="A38" s="115">
        <v>26</v>
      </c>
      <c r="B38" s="30" t="s">
        <v>30</v>
      </c>
      <c r="C38" s="30" t="s">
        <v>25</v>
      </c>
      <c r="D38" s="30"/>
      <c r="E38" s="32">
        <v>91.58</v>
      </c>
      <c r="F38" s="33">
        <v>1570</v>
      </c>
      <c r="G38" s="192">
        <f t="shared" si="0"/>
        <v>143780.6</v>
      </c>
      <c r="H38" s="65"/>
      <c r="I38" s="66"/>
      <c r="J38" s="67">
        <f t="shared" si="1"/>
        <v>0</v>
      </c>
    </row>
    <row r="39" spans="1:10" x14ac:dyDescent="0.25">
      <c r="A39" s="115">
        <v>27</v>
      </c>
      <c r="B39" s="38"/>
      <c r="C39" s="38" t="s">
        <v>26</v>
      </c>
      <c r="D39" s="38"/>
      <c r="E39" s="40">
        <v>0</v>
      </c>
      <c r="F39" s="41">
        <v>1177.23</v>
      </c>
      <c r="G39" s="188">
        <f t="shared" si="0"/>
        <v>0</v>
      </c>
      <c r="H39" s="43"/>
      <c r="I39" s="44"/>
      <c r="J39" s="45">
        <f t="shared" si="1"/>
        <v>0</v>
      </c>
    </row>
    <row r="40" spans="1:10" x14ac:dyDescent="0.25">
      <c r="A40" s="115">
        <v>28</v>
      </c>
      <c r="B40" s="38"/>
      <c r="C40" s="38" t="s">
        <v>27</v>
      </c>
      <c r="D40" s="38"/>
      <c r="E40" s="40">
        <v>0</v>
      </c>
      <c r="F40" s="41">
        <v>999.48</v>
      </c>
      <c r="G40" s="188">
        <f t="shared" si="0"/>
        <v>0</v>
      </c>
      <c r="H40" s="43"/>
      <c r="I40" s="44"/>
      <c r="J40" s="45">
        <f t="shared" si="1"/>
        <v>0</v>
      </c>
    </row>
    <row r="41" spans="1:10" x14ac:dyDescent="0.25">
      <c r="A41" s="115">
        <v>29</v>
      </c>
      <c r="B41" s="38"/>
      <c r="C41" s="38" t="s">
        <v>28</v>
      </c>
      <c r="D41" s="38"/>
      <c r="E41" s="40">
        <v>0</v>
      </c>
      <c r="F41" s="41">
        <v>928.16</v>
      </c>
      <c r="G41" s="188">
        <f t="shared" si="0"/>
        <v>0</v>
      </c>
      <c r="H41" s="43"/>
      <c r="I41" s="44"/>
      <c r="J41" s="45">
        <f t="shared" si="1"/>
        <v>0</v>
      </c>
    </row>
    <row r="42" spans="1:10" x14ac:dyDescent="0.25">
      <c r="A42" s="122">
        <v>30</v>
      </c>
      <c r="B42" s="68"/>
      <c r="C42" s="68" t="s">
        <v>29</v>
      </c>
      <c r="D42" s="68"/>
      <c r="E42" s="176">
        <v>0</v>
      </c>
      <c r="F42" s="69">
        <v>928.16</v>
      </c>
      <c r="G42" s="194">
        <f t="shared" si="0"/>
        <v>0</v>
      </c>
      <c r="H42" s="126"/>
      <c r="I42" s="127"/>
      <c r="J42" s="128">
        <f t="shared" si="1"/>
        <v>0</v>
      </c>
    </row>
    <row r="43" spans="1:10" x14ac:dyDescent="0.25">
      <c r="A43" s="161"/>
      <c r="B43" s="161"/>
      <c r="C43" s="161"/>
      <c r="D43" s="161"/>
      <c r="E43" s="162"/>
      <c r="F43" s="163"/>
      <c r="G43" s="164"/>
      <c r="H43" s="165"/>
      <c r="I43" s="165"/>
      <c r="J43" s="165"/>
    </row>
    <row r="44" spans="1:10" x14ac:dyDescent="0.25">
      <c r="A44" s="166"/>
      <c r="B44" s="166"/>
      <c r="C44" s="166"/>
      <c r="D44" s="166"/>
      <c r="E44" s="167"/>
      <c r="F44" s="168"/>
      <c r="G44" s="169"/>
      <c r="H44" s="170"/>
      <c r="I44" s="170"/>
      <c r="J44" s="170"/>
    </row>
    <row r="45" spans="1:10" x14ac:dyDescent="0.25">
      <c r="A45" s="166"/>
      <c r="B45" s="166"/>
      <c r="C45" s="166"/>
      <c r="D45" s="166"/>
      <c r="E45" s="167"/>
      <c r="F45" s="168"/>
      <c r="G45" s="169"/>
      <c r="H45" s="170"/>
      <c r="I45" s="170"/>
      <c r="J45" s="170"/>
    </row>
    <row r="46" spans="1:10" x14ac:dyDescent="0.25">
      <c r="A46" s="166"/>
      <c r="B46" s="166"/>
      <c r="C46" s="166"/>
      <c r="D46" s="166"/>
      <c r="E46" s="167"/>
      <c r="F46" s="168"/>
      <c r="G46" s="169"/>
      <c r="H46" s="170"/>
      <c r="I46" s="170"/>
      <c r="J46" s="170"/>
    </row>
    <row r="47" spans="1:10" ht="15.75" thickBot="1" x14ac:dyDescent="0.3">
      <c r="A47" s="166"/>
      <c r="B47" s="166"/>
      <c r="C47" s="166"/>
      <c r="D47" s="166"/>
      <c r="E47" s="167"/>
      <c r="F47" s="168"/>
      <c r="G47" s="169"/>
      <c r="H47" s="170"/>
      <c r="I47" s="170"/>
      <c r="J47" s="170"/>
    </row>
    <row r="48" spans="1:10" ht="115.5" x14ac:dyDescent="0.25">
      <c r="A48" s="14" t="s">
        <v>7</v>
      </c>
      <c r="B48" s="15" t="s">
        <v>8</v>
      </c>
      <c r="C48" s="15"/>
      <c r="D48" s="15"/>
      <c r="E48" s="16" t="s">
        <v>9</v>
      </c>
      <c r="F48" s="16" t="s">
        <v>10</v>
      </c>
      <c r="G48" s="16" t="s">
        <v>11</v>
      </c>
      <c r="H48" s="18" t="s">
        <v>12</v>
      </c>
      <c r="I48" s="19"/>
      <c r="J48" s="20" t="s">
        <v>13</v>
      </c>
    </row>
    <row r="49" spans="1:10" ht="15.75" thickBot="1" x14ac:dyDescent="0.3">
      <c r="A49" s="21">
        <v>1</v>
      </c>
      <c r="B49" s="22">
        <v>2</v>
      </c>
      <c r="C49" s="23"/>
      <c r="D49" s="24"/>
      <c r="E49" s="25">
        <v>3</v>
      </c>
      <c r="F49" s="25">
        <v>4</v>
      </c>
      <c r="G49" s="26" t="s">
        <v>14</v>
      </c>
      <c r="H49" s="27">
        <v>6</v>
      </c>
      <c r="I49" s="24"/>
      <c r="J49" s="28" t="s">
        <v>15</v>
      </c>
    </row>
    <row r="50" spans="1:10" x14ac:dyDescent="0.25">
      <c r="A50" s="79" t="s">
        <v>31</v>
      </c>
      <c r="B50" s="80"/>
      <c r="C50" s="80"/>
      <c r="D50" s="80"/>
      <c r="E50" s="147">
        <f>SUM(E13:E32)</f>
        <v>421.22</v>
      </c>
      <c r="F50" s="171"/>
      <c r="G50" s="227">
        <f t="shared" ref="G50" si="2">SUM(G13:G32)</f>
        <v>2752525.5791999996</v>
      </c>
      <c r="H50" s="173" t="s">
        <v>32</v>
      </c>
      <c r="I50" s="85">
        <f>SUM(J13:J32)</f>
        <v>0</v>
      </c>
      <c r="J50" s="86"/>
    </row>
    <row r="51" spans="1:10" x14ac:dyDescent="0.25">
      <c r="A51" s="79" t="s">
        <v>33</v>
      </c>
      <c r="B51" s="80"/>
      <c r="C51" s="80"/>
      <c r="D51" s="80"/>
      <c r="E51" s="147">
        <f>E41</f>
        <v>0</v>
      </c>
      <c r="F51" s="171"/>
      <c r="G51" s="227">
        <f t="shared" ref="G51" si="3">G41</f>
        <v>0</v>
      </c>
      <c r="H51" s="84"/>
      <c r="I51" s="85">
        <f>J42</f>
        <v>0</v>
      </c>
      <c r="J51" s="86"/>
    </row>
    <row r="52" spans="1:10" ht="15.75" thickBot="1" x14ac:dyDescent="0.3">
      <c r="A52" s="87" t="s">
        <v>34</v>
      </c>
      <c r="B52" s="88"/>
      <c r="C52" s="88"/>
      <c r="D52" s="88"/>
      <c r="E52" s="89">
        <f>SUM(E33:E42)</f>
        <v>1115.8499999999999</v>
      </c>
      <c r="F52" s="174"/>
      <c r="G52" s="174">
        <f t="shared" ref="G52" si="4">SUM(G33:G42)</f>
        <v>2683970.2000000002</v>
      </c>
      <c r="H52" s="84"/>
      <c r="I52" s="91">
        <f>SUM(J33:J42)</f>
        <v>0</v>
      </c>
      <c r="J52" s="92"/>
    </row>
    <row r="53" spans="1:10" ht="15.75" thickBot="1" x14ac:dyDescent="0.3">
      <c r="A53" s="93" t="s">
        <v>35</v>
      </c>
      <c r="B53" s="94"/>
      <c r="C53" s="94"/>
      <c r="D53" s="94"/>
      <c r="E53" s="95">
        <f>SUM(E50:E52)</f>
        <v>1537.07</v>
      </c>
      <c r="F53" s="96"/>
      <c r="G53" s="208">
        <f>SUM(G50:G52)</f>
        <v>5436495.7791999998</v>
      </c>
      <c r="H53" s="209"/>
      <c r="I53" s="99">
        <f>SUM(I50:J52)</f>
        <v>0</v>
      </c>
      <c r="J53" s="100"/>
    </row>
    <row r="54" spans="1:10" ht="26.25" customHeight="1" x14ac:dyDescent="0.25">
      <c r="A54" s="101" t="s">
        <v>36</v>
      </c>
      <c r="B54" s="102"/>
      <c r="C54" s="102"/>
      <c r="D54" s="102"/>
      <c r="E54" s="102"/>
      <c r="F54" s="102"/>
      <c r="G54" s="102"/>
      <c r="H54" s="102"/>
      <c r="I54" s="102"/>
      <c r="J54" s="102"/>
    </row>
    <row r="57" spans="1:10" x14ac:dyDescent="0.25">
      <c r="G57" s="103" t="s">
        <v>37</v>
      </c>
      <c r="H57" s="103"/>
      <c r="I57" s="103"/>
      <c r="J57" s="103"/>
    </row>
    <row r="58" spans="1:10" x14ac:dyDescent="0.25">
      <c r="G58" s="103"/>
      <c r="H58" s="103"/>
      <c r="I58" s="103"/>
      <c r="J58" s="103"/>
    </row>
    <row r="59" spans="1:10" x14ac:dyDescent="0.25">
      <c r="G59" s="104"/>
      <c r="H59" s="104"/>
      <c r="I59" s="104"/>
      <c r="J59" s="104"/>
    </row>
  </sheetData>
  <sheetProtection password="CE88" sheet="1" objects="1" scenarios="1"/>
  <mergeCells count="80">
    <mergeCell ref="A54:J54"/>
    <mergeCell ref="G57:J57"/>
    <mergeCell ref="G58:J58"/>
    <mergeCell ref="A50:D50"/>
    <mergeCell ref="H50:H53"/>
    <mergeCell ref="I50:J50"/>
    <mergeCell ref="A51:D51"/>
    <mergeCell ref="I51:J51"/>
    <mergeCell ref="A52:D52"/>
    <mergeCell ref="I52:J52"/>
    <mergeCell ref="A53:D53"/>
    <mergeCell ref="I53:J53"/>
    <mergeCell ref="C42:D42"/>
    <mergeCell ref="H42:I42"/>
    <mergeCell ref="B48:D48"/>
    <mergeCell ref="H48:I48"/>
    <mergeCell ref="B49:D49"/>
    <mergeCell ref="H49:I49"/>
    <mergeCell ref="H37:I37"/>
    <mergeCell ref="B38:B42"/>
    <mergeCell ref="C38:D38"/>
    <mergeCell ref="H38:I38"/>
    <mergeCell ref="C39:D39"/>
    <mergeCell ref="H39:I39"/>
    <mergeCell ref="C40:D40"/>
    <mergeCell ref="H40:I40"/>
    <mergeCell ref="C41:D41"/>
    <mergeCell ref="H41:I41"/>
    <mergeCell ref="B33:B37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B26:C28"/>
    <mergeCell ref="H26:I26"/>
    <mergeCell ref="H27:I27"/>
    <mergeCell ref="H28:I28"/>
    <mergeCell ref="B29:C32"/>
    <mergeCell ref="H29:I29"/>
    <mergeCell ref="H30:I30"/>
    <mergeCell ref="H31:I31"/>
    <mergeCell ref="H32:I32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13.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106" t="s">
        <v>38</v>
      </c>
      <c r="C13" s="106"/>
      <c r="D13" s="107" t="s">
        <v>39</v>
      </c>
      <c r="E13" s="211">
        <v>0</v>
      </c>
      <c r="F13" s="109">
        <v>21967.91</v>
      </c>
      <c r="G13" s="212">
        <f>F13*E13</f>
        <v>0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113">
        <v>21426.16</v>
      </c>
      <c r="G14" s="42">
        <f t="shared" ref="G14:G35" si="0">F14*E14</f>
        <v>0</v>
      </c>
      <c r="H14" s="43"/>
      <c r="I14" s="44"/>
      <c r="J14" s="45">
        <f t="shared" ref="J14:J35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v>0</v>
      </c>
      <c r="F15" s="113">
        <v>13321</v>
      </c>
      <c r="G15" s="42">
        <f t="shared" si="0"/>
        <v>0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v>0</v>
      </c>
      <c r="F16" s="113">
        <v>11341.91</v>
      </c>
      <c r="G16" s="42">
        <f t="shared" si="0"/>
        <v>0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v>0</v>
      </c>
      <c r="F17" s="113">
        <v>7531.34</v>
      </c>
      <c r="G17" s="42">
        <f t="shared" si="0"/>
        <v>0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v>3.03</v>
      </c>
      <c r="F18" s="113">
        <v>4495.34</v>
      </c>
      <c r="G18" s="42">
        <f t="shared" si="0"/>
        <v>13620.8802</v>
      </c>
      <c r="H18" s="43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48">
        <v>0</v>
      </c>
      <c r="F19" s="117">
        <v>2900</v>
      </c>
      <c r="G19" s="50">
        <f t="shared" si="0"/>
        <v>0</v>
      </c>
      <c r="H19" s="51"/>
      <c r="I19" s="52"/>
      <c r="J19" s="53">
        <f t="shared" si="1"/>
        <v>0</v>
      </c>
    </row>
    <row r="20" spans="1:10" x14ac:dyDescent="0.25">
      <c r="A20" s="29">
        <v>8</v>
      </c>
      <c r="B20" s="30" t="s">
        <v>16</v>
      </c>
      <c r="C20" s="30"/>
      <c r="D20" s="31" t="s">
        <v>17</v>
      </c>
      <c r="E20" s="32">
        <v>0</v>
      </c>
      <c r="F20" s="120">
        <v>16966.59</v>
      </c>
      <c r="G20" s="34">
        <f t="shared" si="0"/>
        <v>0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0</v>
      </c>
      <c r="F21" s="113">
        <v>9550.75</v>
      </c>
      <c r="G21" s="42">
        <f t="shared" si="0"/>
        <v>0</v>
      </c>
      <c r="H21" s="43"/>
      <c r="I21" s="44"/>
      <c r="J21" s="45">
        <f t="shared" si="1"/>
        <v>0</v>
      </c>
    </row>
    <row r="22" spans="1:10" x14ac:dyDescent="0.25">
      <c r="A22" s="111">
        <v>10</v>
      </c>
      <c r="B22" s="38"/>
      <c r="C22" s="38"/>
      <c r="D22" s="39" t="s">
        <v>19</v>
      </c>
      <c r="E22" s="40">
        <v>0</v>
      </c>
      <c r="F22" s="113">
        <v>5120.5</v>
      </c>
      <c r="G22" s="42">
        <f t="shared" si="0"/>
        <v>0</v>
      </c>
      <c r="H22" s="43"/>
      <c r="I22" s="44"/>
      <c r="J22" s="45">
        <f t="shared" si="1"/>
        <v>0</v>
      </c>
    </row>
    <row r="23" spans="1:10" x14ac:dyDescent="0.25">
      <c r="A23" s="111">
        <v>11</v>
      </c>
      <c r="B23" s="38"/>
      <c r="C23" s="38"/>
      <c r="D23" s="39" t="s">
        <v>20</v>
      </c>
      <c r="E23" s="40">
        <v>20</v>
      </c>
      <c r="F23" s="113">
        <v>3850</v>
      </c>
      <c r="G23" s="42">
        <f t="shared" si="0"/>
        <v>77000</v>
      </c>
      <c r="H23" s="43"/>
      <c r="I23" s="44"/>
      <c r="J23" s="45">
        <f t="shared" si="1"/>
        <v>0</v>
      </c>
    </row>
    <row r="24" spans="1:10" x14ac:dyDescent="0.25">
      <c r="A24" s="111">
        <v>12</v>
      </c>
      <c r="B24" s="38"/>
      <c r="C24" s="38"/>
      <c r="D24" s="39" t="s">
        <v>21</v>
      </c>
      <c r="E24" s="40">
        <v>0</v>
      </c>
      <c r="F24" s="113">
        <v>3000</v>
      </c>
      <c r="G24" s="42">
        <f t="shared" si="0"/>
        <v>0</v>
      </c>
      <c r="H24" s="43"/>
      <c r="I24" s="44"/>
      <c r="J24" s="45">
        <f t="shared" si="1"/>
        <v>0</v>
      </c>
    </row>
    <row r="25" spans="1:10" x14ac:dyDescent="0.25">
      <c r="A25" s="115">
        <v>13</v>
      </c>
      <c r="B25" s="46"/>
      <c r="C25" s="46"/>
      <c r="D25" s="47" t="s">
        <v>22</v>
      </c>
      <c r="E25" s="48">
        <v>0</v>
      </c>
      <c r="F25" s="117">
        <v>2600</v>
      </c>
      <c r="G25" s="50">
        <f t="shared" si="0"/>
        <v>0</v>
      </c>
      <c r="H25" s="51"/>
      <c r="I25" s="52"/>
      <c r="J25" s="53">
        <f t="shared" si="1"/>
        <v>0</v>
      </c>
    </row>
    <row r="26" spans="1:10" x14ac:dyDescent="0.25">
      <c r="A26" s="115">
        <v>14</v>
      </c>
      <c r="B26" s="30" t="s">
        <v>24</v>
      </c>
      <c r="C26" s="30" t="s">
        <v>25</v>
      </c>
      <c r="D26" s="30"/>
      <c r="E26" s="32">
        <v>504.9</v>
      </c>
      <c r="F26" s="120">
        <v>2480</v>
      </c>
      <c r="G26" s="34">
        <f t="shared" si="0"/>
        <v>1252152</v>
      </c>
      <c r="H26" s="65"/>
      <c r="I26" s="66"/>
      <c r="J26" s="37">
        <f t="shared" si="1"/>
        <v>0</v>
      </c>
    </row>
    <row r="27" spans="1:10" x14ac:dyDescent="0.25">
      <c r="A27" s="115">
        <v>15</v>
      </c>
      <c r="B27" s="38"/>
      <c r="C27" s="38" t="s">
        <v>26</v>
      </c>
      <c r="D27" s="38"/>
      <c r="E27" s="40">
        <v>0</v>
      </c>
      <c r="F27" s="113">
        <v>1965.21</v>
      </c>
      <c r="G27" s="42">
        <f t="shared" si="0"/>
        <v>0</v>
      </c>
      <c r="H27" s="43"/>
      <c r="I27" s="44"/>
      <c r="J27" s="45">
        <f t="shared" si="1"/>
        <v>0</v>
      </c>
    </row>
    <row r="28" spans="1:10" x14ac:dyDescent="0.25">
      <c r="A28" s="115">
        <v>16</v>
      </c>
      <c r="B28" s="38"/>
      <c r="C28" s="38" t="s">
        <v>27</v>
      </c>
      <c r="D28" s="38"/>
      <c r="E28" s="40">
        <v>0</v>
      </c>
      <c r="F28" s="113">
        <v>1860.4</v>
      </c>
      <c r="G28" s="42">
        <f t="shared" si="0"/>
        <v>0</v>
      </c>
      <c r="H28" s="43"/>
      <c r="I28" s="44"/>
      <c r="J28" s="128">
        <f t="shared" si="1"/>
        <v>0</v>
      </c>
    </row>
    <row r="29" spans="1:10" x14ac:dyDescent="0.25">
      <c r="A29" s="115">
        <v>17</v>
      </c>
      <c r="B29" s="38"/>
      <c r="C29" s="38" t="s">
        <v>28</v>
      </c>
      <c r="D29" s="38"/>
      <c r="E29" s="40">
        <v>0</v>
      </c>
      <c r="F29" s="113">
        <v>1755.58</v>
      </c>
      <c r="G29" s="42">
        <f t="shared" si="0"/>
        <v>0</v>
      </c>
      <c r="H29" s="43"/>
      <c r="I29" s="44"/>
      <c r="J29" s="128">
        <f t="shared" si="1"/>
        <v>0</v>
      </c>
    </row>
    <row r="30" spans="1:10" x14ac:dyDescent="0.25">
      <c r="A30" s="115">
        <v>18</v>
      </c>
      <c r="B30" s="46"/>
      <c r="C30" s="46" t="s">
        <v>29</v>
      </c>
      <c r="D30" s="46"/>
      <c r="E30" s="48">
        <v>0</v>
      </c>
      <c r="F30" s="117">
        <v>1755.58</v>
      </c>
      <c r="G30" s="50">
        <f t="shared" si="0"/>
        <v>0</v>
      </c>
      <c r="H30" s="51"/>
      <c r="I30" s="52"/>
      <c r="J30" s="53">
        <f t="shared" si="1"/>
        <v>0</v>
      </c>
    </row>
    <row r="31" spans="1:10" x14ac:dyDescent="0.25">
      <c r="A31" s="115">
        <v>19</v>
      </c>
      <c r="B31" s="30" t="s">
        <v>30</v>
      </c>
      <c r="C31" s="30" t="s">
        <v>25</v>
      </c>
      <c r="D31" s="30"/>
      <c r="E31" s="32">
        <v>4.38</v>
      </c>
      <c r="F31" s="120">
        <v>1570</v>
      </c>
      <c r="G31" s="34">
        <f t="shared" si="0"/>
        <v>6876.5999999999995</v>
      </c>
      <c r="H31" s="65"/>
      <c r="I31" s="66"/>
      <c r="J31" s="37">
        <f t="shared" si="1"/>
        <v>0</v>
      </c>
    </row>
    <row r="32" spans="1:10" x14ac:dyDescent="0.25">
      <c r="A32" s="115">
        <v>20</v>
      </c>
      <c r="B32" s="38"/>
      <c r="C32" s="38" t="s">
        <v>26</v>
      </c>
      <c r="D32" s="38"/>
      <c r="E32" s="40">
        <v>0</v>
      </c>
      <c r="F32" s="113">
        <v>1177.23</v>
      </c>
      <c r="G32" s="42">
        <f t="shared" si="0"/>
        <v>0</v>
      </c>
      <c r="H32" s="43"/>
      <c r="I32" s="44"/>
      <c r="J32" s="67">
        <f t="shared" si="1"/>
        <v>0</v>
      </c>
    </row>
    <row r="33" spans="1:10" x14ac:dyDescent="0.25">
      <c r="A33" s="115">
        <v>21</v>
      </c>
      <c r="B33" s="38"/>
      <c r="C33" s="38" t="s">
        <v>27</v>
      </c>
      <c r="D33" s="38"/>
      <c r="E33" s="40">
        <v>0</v>
      </c>
      <c r="F33" s="113">
        <v>999.48</v>
      </c>
      <c r="G33" s="42">
        <f t="shared" si="0"/>
        <v>0</v>
      </c>
      <c r="H33" s="43"/>
      <c r="I33" s="44"/>
      <c r="J33" s="45">
        <f t="shared" si="1"/>
        <v>0</v>
      </c>
    </row>
    <row r="34" spans="1:10" x14ac:dyDescent="0.25">
      <c r="A34" s="115">
        <v>22</v>
      </c>
      <c r="B34" s="38"/>
      <c r="C34" s="38" t="s">
        <v>28</v>
      </c>
      <c r="D34" s="38"/>
      <c r="E34" s="40">
        <v>0</v>
      </c>
      <c r="F34" s="113">
        <v>928.16</v>
      </c>
      <c r="G34" s="42">
        <f t="shared" si="0"/>
        <v>0</v>
      </c>
      <c r="H34" s="43"/>
      <c r="I34" s="44"/>
      <c r="J34" s="45">
        <f t="shared" si="1"/>
        <v>0</v>
      </c>
    </row>
    <row r="35" spans="1:10" ht="15.75" thickBot="1" x14ac:dyDescent="0.3">
      <c r="A35" s="115">
        <v>23</v>
      </c>
      <c r="B35" s="68"/>
      <c r="C35" s="68" t="s">
        <v>29</v>
      </c>
      <c r="D35" s="68"/>
      <c r="E35" s="176">
        <v>0</v>
      </c>
      <c r="F35" s="124">
        <v>928.16</v>
      </c>
      <c r="G35" s="70">
        <f t="shared" si="0"/>
        <v>0</v>
      </c>
      <c r="H35" s="143"/>
      <c r="I35" s="144"/>
      <c r="J35" s="45">
        <f t="shared" si="1"/>
        <v>0</v>
      </c>
    </row>
    <row r="36" spans="1:10" x14ac:dyDescent="0.25">
      <c r="A36" s="71" t="s">
        <v>31</v>
      </c>
      <c r="B36" s="72"/>
      <c r="C36" s="72"/>
      <c r="D36" s="72"/>
      <c r="E36" s="146">
        <f>SUM(E13:E25)</f>
        <v>23.03</v>
      </c>
      <c r="F36" s="224"/>
      <c r="G36" s="225">
        <f>SUM(G13:G25)</f>
        <v>90620.8802</v>
      </c>
      <c r="H36" s="76" t="s">
        <v>32</v>
      </c>
      <c r="I36" s="77">
        <f>SUM(J13:J25)</f>
        <v>0</v>
      </c>
      <c r="J36" s="78"/>
    </row>
    <row r="37" spans="1:10" x14ac:dyDescent="0.25">
      <c r="A37" s="79" t="s">
        <v>33</v>
      </c>
      <c r="B37" s="80"/>
      <c r="C37" s="80"/>
      <c r="D37" s="80"/>
      <c r="E37" s="147">
        <f>SUM(E33)</f>
        <v>0</v>
      </c>
      <c r="F37" s="171"/>
      <c r="G37" s="172">
        <f t="shared" ref="G37" si="2">SUM(G33)</f>
        <v>0</v>
      </c>
      <c r="H37" s="84"/>
      <c r="I37" s="85">
        <f>J35</f>
        <v>0</v>
      </c>
      <c r="J37" s="86"/>
    </row>
    <row r="38" spans="1:10" ht="15.75" thickBot="1" x14ac:dyDescent="0.3">
      <c r="A38" s="179" t="s">
        <v>34</v>
      </c>
      <c r="B38" s="180"/>
      <c r="C38" s="180"/>
      <c r="D38" s="180"/>
      <c r="E38" s="181">
        <f>SUM(E26:E35)</f>
        <v>509.28</v>
      </c>
      <c r="F38" s="182"/>
      <c r="G38" s="183">
        <f t="shared" ref="G38" si="3">SUM(G26:G35)</f>
        <v>1259028.6000000001</v>
      </c>
      <c r="H38" s="84"/>
      <c r="I38" s="91">
        <f>SUM(J26:J35)</f>
        <v>0</v>
      </c>
      <c r="J38" s="92"/>
    </row>
    <row r="39" spans="1:10" ht="15.75" thickBot="1" x14ac:dyDescent="0.3">
      <c r="A39" s="228" t="s">
        <v>52</v>
      </c>
      <c r="B39" s="229"/>
      <c r="C39" s="229"/>
      <c r="D39" s="230"/>
      <c r="E39" s="231">
        <f>SUM(E36:E38)</f>
        <v>532.30999999999995</v>
      </c>
      <c r="F39" s="232"/>
      <c r="G39" s="231">
        <f>SUM(G36:G38)</f>
        <v>1349649.4802000001</v>
      </c>
      <c r="H39" s="98"/>
      <c r="I39" s="99">
        <f>SUM(I36:J38)</f>
        <v>0</v>
      </c>
      <c r="J39" s="100"/>
    </row>
    <row r="40" spans="1:10" ht="31.5" customHeight="1" x14ac:dyDescent="0.25">
      <c r="A40" s="101" t="s">
        <v>36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2" spans="1:10" x14ac:dyDescent="0.25">
      <c r="G42" s="103" t="s">
        <v>37</v>
      </c>
      <c r="H42" s="103"/>
      <c r="I42" s="103"/>
      <c r="J42" s="103"/>
    </row>
    <row r="43" spans="1:10" x14ac:dyDescent="0.25">
      <c r="G43" s="103"/>
      <c r="H43" s="103"/>
      <c r="I43" s="103"/>
      <c r="J43" s="103"/>
    </row>
    <row r="44" spans="1:10" x14ac:dyDescent="0.25">
      <c r="G44" s="104"/>
      <c r="H44" s="104"/>
      <c r="I44" s="104"/>
      <c r="J44" s="104"/>
    </row>
  </sheetData>
  <sheetProtection password="CE88" sheet="1" objects="1" scenarios="1"/>
  <mergeCells count="67">
    <mergeCell ref="I39:J39"/>
    <mergeCell ref="A40:J40"/>
    <mergeCell ref="G42:J42"/>
    <mergeCell ref="G43:J43"/>
    <mergeCell ref="C35:D35"/>
    <mergeCell ref="H35:I35"/>
    <mergeCell ref="A36:D36"/>
    <mergeCell ref="H36:H39"/>
    <mergeCell ref="I36:J36"/>
    <mergeCell ref="A37:D37"/>
    <mergeCell ref="I37:J37"/>
    <mergeCell ref="A38:D38"/>
    <mergeCell ref="I38:J38"/>
    <mergeCell ref="A39:D39"/>
    <mergeCell ref="H30:I30"/>
    <mergeCell ref="B31:B35"/>
    <mergeCell ref="C31:D31"/>
    <mergeCell ref="H31:I31"/>
    <mergeCell ref="C32:D32"/>
    <mergeCell ref="H32:I32"/>
    <mergeCell ref="C33:D33"/>
    <mergeCell ref="H33:I33"/>
    <mergeCell ref="C34:D34"/>
    <mergeCell ref="H34:I34"/>
    <mergeCell ref="B26:B30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14.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106" t="s">
        <v>38</v>
      </c>
      <c r="C13" s="106"/>
      <c r="D13" s="107" t="s">
        <v>39</v>
      </c>
      <c r="E13" s="211">
        <v>0</v>
      </c>
      <c r="F13" s="185">
        <v>21967.91</v>
      </c>
      <c r="G13" s="212">
        <f>F13*E13</f>
        <v>0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42">
        <f t="shared" ref="G14:G33" si="0">F14*E14</f>
        <v>0</v>
      </c>
      <c r="H14" s="43"/>
      <c r="I14" s="44"/>
      <c r="J14" s="45">
        <f t="shared" ref="J14:J33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v>0</v>
      </c>
      <c r="F15" s="41">
        <v>13321</v>
      </c>
      <c r="G15" s="42">
        <f t="shared" si="0"/>
        <v>0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v>0</v>
      </c>
      <c r="F16" s="41">
        <v>11341.91</v>
      </c>
      <c r="G16" s="42">
        <f t="shared" si="0"/>
        <v>0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v>5</v>
      </c>
      <c r="F17" s="41">
        <v>7531.34</v>
      </c>
      <c r="G17" s="42">
        <f t="shared" si="0"/>
        <v>37656.699999999997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v>0</v>
      </c>
      <c r="F18" s="41">
        <v>4495.34</v>
      </c>
      <c r="G18" s="42">
        <f t="shared" si="0"/>
        <v>0</v>
      </c>
      <c r="H18" s="43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48">
        <v>0</v>
      </c>
      <c r="F19" s="49">
        <v>2900</v>
      </c>
      <c r="G19" s="50">
        <f t="shared" si="0"/>
        <v>0</v>
      </c>
      <c r="H19" s="51"/>
      <c r="I19" s="52"/>
      <c r="J19" s="53">
        <f t="shared" si="1"/>
        <v>0</v>
      </c>
    </row>
    <row r="20" spans="1:10" x14ac:dyDescent="0.25">
      <c r="A20" s="29">
        <v>8</v>
      </c>
      <c r="B20" s="30" t="s">
        <v>16</v>
      </c>
      <c r="C20" s="30"/>
      <c r="D20" s="31" t="s">
        <v>17</v>
      </c>
      <c r="E20" s="32">
        <v>0</v>
      </c>
      <c r="F20" s="33">
        <v>16966.59</v>
      </c>
      <c r="G20" s="34">
        <f t="shared" si="0"/>
        <v>0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0</v>
      </c>
      <c r="F21" s="41">
        <v>9550.75</v>
      </c>
      <c r="G21" s="42">
        <f t="shared" si="0"/>
        <v>0</v>
      </c>
      <c r="H21" s="43"/>
      <c r="I21" s="44"/>
      <c r="J21" s="45">
        <f t="shared" si="1"/>
        <v>0</v>
      </c>
    </row>
    <row r="22" spans="1:10" x14ac:dyDescent="0.25">
      <c r="A22" s="111">
        <v>10</v>
      </c>
      <c r="B22" s="38"/>
      <c r="C22" s="38"/>
      <c r="D22" s="39" t="s">
        <v>19</v>
      </c>
      <c r="E22" s="40">
        <v>0</v>
      </c>
      <c r="F22" s="41">
        <v>5120.5</v>
      </c>
      <c r="G22" s="42">
        <f t="shared" si="0"/>
        <v>0</v>
      </c>
      <c r="H22" s="43"/>
      <c r="I22" s="44"/>
      <c r="J22" s="45">
        <f t="shared" si="1"/>
        <v>0</v>
      </c>
    </row>
    <row r="23" spans="1:10" x14ac:dyDescent="0.25">
      <c r="A23" s="111">
        <v>11</v>
      </c>
      <c r="B23" s="38"/>
      <c r="C23" s="38"/>
      <c r="D23" s="39" t="s">
        <v>20</v>
      </c>
      <c r="E23" s="40">
        <f>10.11+5</f>
        <v>15.11</v>
      </c>
      <c r="F23" s="41">
        <v>3850</v>
      </c>
      <c r="G23" s="42">
        <f t="shared" si="0"/>
        <v>58173.5</v>
      </c>
      <c r="H23" s="43"/>
      <c r="I23" s="44"/>
      <c r="J23" s="45">
        <f t="shared" si="1"/>
        <v>0</v>
      </c>
    </row>
    <row r="24" spans="1:10" x14ac:dyDescent="0.25">
      <c r="A24" s="111">
        <v>12</v>
      </c>
      <c r="B24" s="38"/>
      <c r="C24" s="38"/>
      <c r="D24" s="39" t="s">
        <v>21</v>
      </c>
      <c r="E24" s="40">
        <f>10.11</f>
        <v>10.11</v>
      </c>
      <c r="F24" s="41">
        <v>3000</v>
      </c>
      <c r="G24" s="42">
        <f t="shared" si="0"/>
        <v>30330</v>
      </c>
      <c r="H24" s="43"/>
      <c r="I24" s="44"/>
      <c r="J24" s="45">
        <f t="shared" si="1"/>
        <v>0</v>
      </c>
    </row>
    <row r="25" spans="1:10" x14ac:dyDescent="0.25">
      <c r="A25" s="115">
        <v>13</v>
      </c>
      <c r="B25" s="46"/>
      <c r="C25" s="46"/>
      <c r="D25" s="47" t="s">
        <v>22</v>
      </c>
      <c r="E25" s="48">
        <v>0</v>
      </c>
      <c r="F25" s="49">
        <v>2600</v>
      </c>
      <c r="G25" s="50">
        <f t="shared" si="0"/>
        <v>0</v>
      </c>
      <c r="H25" s="51"/>
      <c r="I25" s="52"/>
      <c r="J25" s="53">
        <f t="shared" si="1"/>
        <v>0</v>
      </c>
    </row>
    <row r="26" spans="1:10" x14ac:dyDescent="0.25">
      <c r="A26" s="115">
        <v>14</v>
      </c>
      <c r="B26" s="30" t="s">
        <v>53</v>
      </c>
      <c r="C26" s="30"/>
      <c r="D26" s="31" t="s">
        <v>17</v>
      </c>
      <c r="E26" s="32">
        <v>0</v>
      </c>
      <c r="F26" s="33">
        <v>5335</v>
      </c>
      <c r="G26" s="34">
        <f t="shared" si="0"/>
        <v>0</v>
      </c>
      <c r="H26" s="65"/>
      <c r="I26" s="66"/>
      <c r="J26" s="37">
        <f t="shared" si="1"/>
        <v>0</v>
      </c>
    </row>
    <row r="27" spans="1:10" x14ac:dyDescent="0.25">
      <c r="A27" s="115">
        <v>15</v>
      </c>
      <c r="B27" s="38"/>
      <c r="C27" s="38"/>
      <c r="D27" s="39" t="s">
        <v>19</v>
      </c>
      <c r="E27" s="40">
        <v>0</v>
      </c>
      <c r="F27" s="41">
        <v>3778.5</v>
      </c>
      <c r="G27" s="42">
        <f t="shared" si="0"/>
        <v>0</v>
      </c>
      <c r="H27" s="43"/>
      <c r="I27" s="44"/>
      <c r="J27" s="45">
        <f t="shared" si="1"/>
        <v>0</v>
      </c>
    </row>
    <row r="28" spans="1:10" x14ac:dyDescent="0.25">
      <c r="A28" s="115">
        <v>16</v>
      </c>
      <c r="B28" s="46"/>
      <c r="C28" s="46"/>
      <c r="D28" s="47" t="s">
        <v>20</v>
      </c>
      <c r="E28" s="48">
        <v>5</v>
      </c>
      <c r="F28" s="49">
        <v>2390.66</v>
      </c>
      <c r="G28" s="50">
        <f t="shared" si="0"/>
        <v>11953.3</v>
      </c>
      <c r="H28" s="51"/>
      <c r="I28" s="52"/>
      <c r="J28" s="53">
        <f t="shared" si="1"/>
        <v>0</v>
      </c>
    </row>
    <row r="29" spans="1:10" x14ac:dyDescent="0.25">
      <c r="A29" s="115">
        <v>17</v>
      </c>
      <c r="B29" s="30" t="s">
        <v>24</v>
      </c>
      <c r="C29" s="30" t="s">
        <v>25</v>
      </c>
      <c r="D29" s="30"/>
      <c r="E29" s="32">
        <v>1017.17</v>
      </c>
      <c r="F29" s="33">
        <v>2480</v>
      </c>
      <c r="G29" s="34">
        <f t="shared" si="0"/>
        <v>2522581.6</v>
      </c>
      <c r="H29" s="65"/>
      <c r="I29" s="66"/>
      <c r="J29" s="37">
        <f t="shared" si="1"/>
        <v>0</v>
      </c>
    </row>
    <row r="30" spans="1:10" x14ac:dyDescent="0.25">
      <c r="A30" s="115">
        <v>18</v>
      </c>
      <c r="B30" s="38"/>
      <c r="C30" s="38" t="s">
        <v>26</v>
      </c>
      <c r="D30" s="38"/>
      <c r="E30" s="40">
        <v>0</v>
      </c>
      <c r="F30" s="41">
        <v>1965.21</v>
      </c>
      <c r="G30" s="42">
        <f t="shared" si="0"/>
        <v>0</v>
      </c>
      <c r="H30" s="43"/>
      <c r="I30" s="44"/>
      <c r="J30" s="67">
        <f t="shared" si="1"/>
        <v>0</v>
      </c>
    </row>
    <row r="31" spans="1:10" x14ac:dyDescent="0.25">
      <c r="A31" s="115">
        <v>19</v>
      </c>
      <c r="B31" s="38"/>
      <c r="C31" s="38" t="s">
        <v>27</v>
      </c>
      <c r="D31" s="38"/>
      <c r="E31" s="40">
        <v>0</v>
      </c>
      <c r="F31" s="41">
        <v>1860.4</v>
      </c>
      <c r="G31" s="42">
        <f t="shared" si="0"/>
        <v>0</v>
      </c>
      <c r="H31" s="43"/>
      <c r="I31" s="44"/>
      <c r="J31" s="45">
        <f t="shared" si="1"/>
        <v>0</v>
      </c>
    </row>
    <row r="32" spans="1:10" x14ac:dyDescent="0.25">
      <c r="A32" s="115">
        <v>20</v>
      </c>
      <c r="B32" s="38"/>
      <c r="C32" s="38" t="s">
        <v>28</v>
      </c>
      <c r="D32" s="38"/>
      <c r="E32" s="40">
        <v>0</v>
      </c>
      <c r="F32" s="41">
        <v>1755.58</v>
      </c>
      <c r="G32" s="42">
        <f t="shared" si="0"/>
        <v>0</v>
      </c>
      <c r="H32" s="43"/>
      <c r="I32" s="44"/>
      <c r="J32" s="45">
        <f t="shared" si="1"/>
        <v>0</v>
      </c>
    </row>
    <row r="33" spans="1:10" ht="15.75" thickBot="1" x14ac:dyDescent="0.3">
      <c r="A33" s="115">
        <v>21</v>
      </c>
      <c r="B33" s="68"/>
      <c r="C33" s="68" t="s">
        <v>29</v>
      </c>
      <c r="D33" s="68"/>
      <c r="E33" s="176">
        <v>0</v>
      </c>
      <c r="F33" s="69">
        <v>1755.58</v>
      </c>
      <c r="G33" s="70">
        <f t="shared" si="0"/>
        <v>0</v>
      </c>
      <c r="H33" s="143"/>
      <c r="I33" s="144"/>
      <c r="J33" s="45">
        <f t="shared" si="1"/>
        <v>0</v>
      </c>
    </row>
    <row r="34" spans="1:10" x14ac:dyDescent="0.25">
      <c r="A34" s="71" t="s">
        <v>31</v>
      </c>
      <c r="B34" s="72"/>
      <c r="C34" s="72"/>
      <c r="D34" s="72"/>
      <c r="E34" s="146">
        <f>SUM(E13:E28)</f>
        <v>35.22</v>
      </c>
      <c r="F34" s="224"/>
      <c r="G34" s="225">
        <f>SUM(G13:G28)</f>
        <v>138113.5</v>
      </c>
      <c r="H34" s="76" t="s">
        <v>32</v>
      </c>
      <c r="I34" s="77">
        <f>SUM(J13:J28)</f>
        <v>0</v>
      </c>
      <c r="J34" s="78"/>
    </row>
    <row r="35" spans="1:10" x14ac:dyDescent="0.25">
      <c r="A35" s="79" t="s">
        <v>33</v>
      </c>
      <c r="B35" s="80"/>
      <c r="C35" s="80"/>
      <c r="D35" s="80"/>
      <c r="E35" s="147">
        <f>SUM(E32)</f>
        <v>0</v>
      </c>
      <c r="F35" s="171"/>
      <c r="G35" s="172">
        <f t="shared" ref="G35" si="2">SUM(G32)</f>
        <v>0</v>
      </c>
      <c r="H35" s="84"/>
      <c r="I35" s="85">
        <f>J33</f>
        <v>0</v>
      </c>
      <c r="J35" s="86"/>
    </row>
    <row r="36" spans="1:10" ht="15.75" thickBot="1" x14ac:dyDescent="0.3">
      <c r="A36" s="179" t="s">
        <v>34</v>
      </c>
      <c r="B36" s="180"/>
      <c r="C36" s="180"/>
      <c r="D36" s="180"/>
      <c r="E36" s="181">
        <f>SUM(E29:E33)</f>
        <v>1017.17</v>
      </c>
      <c r="F36" s="182"/>
      <c r="G36" s="183">
        <f t="shared" ref="G36" si="3">SUM(G29:G33)</f>
        <v>2522581.6</v>
      </c>
      <c r="H36" s="84"/>
      <c r="I36" s="91">
        <f>SUM(J29:J33)</f>
        <v>0</v>
      </c>
      <c r="J36" s="92"/>
    </row>
    <row r="37" spans="1:10" ht="15.75" thickBot="1" x14ac:dyDescent="0.3">
      <c r="A37" s="228" t="s">
        <v>52</v>
      </c>
      <c r="B37" s="229"/>
      <c r="C37" s="229"/>
      <c r="D37" s="230"/>
      <c r="E37" s="231">
        <f>SUM(E34:E36)</f>
        <v>1052.3899999999999</v>
      </c>
      <c r="F37" s="233"/>
      <c r="G37" s="231">
        <f>SUM(G34:G36)</f>
        <v>2660695.1</v>
      </c>
      <c r="H37" s="98"/>
      <c r="I37" s="99">
        <f>SUM(I34:J36)</f>
        <v>0</v>
      </c>
      <c r="J37" s="100"/>
    </row>
    <row r="38" spans="1:10" ht="27.75" customHeight="1" x14ac:dyDescent="0.25">
      <c r="A38" s="101" t="s">
        <v>36</v>
      </c>
      <c r="B38" s="102"/>
      <c r="C38" s="102"/>
      <c r="D38" s="102"/>
      <c r="E38" s="102"/>
      <c r="F38" s="102"/>
      <c r="G38" s="102"/>
      <c r="H38" s="102"/>
      <c r="I38" s="102"/>
      <c r="J38" s="102"/>
    </row>
    <row r="41" spans="1:10" x14ac:dyDescent="0.25">
      <c r="G41" s="103" t="s">
        <v>37</v>
      </c>
      <c r="H41" s="103"/>
      <c r="I41" s="103"/>
      <c r="J41" s="103"/>
    </row>
    <row r="42" spans="1:10" x14ac:dyDescent="0.25">
      <c r="G42" s="103"/>
      <c r="H42" s="103"/>
      <c r="I42" s="103"/>
      <c r="J42" s="103"/>
    </row>
    <row r="43" spans="1:10" x14ac:dyDescent="0.25">
      <c r="G43" s="104"/>
      <c r="H43" s="104"/>
      <c r="I43" s="104"/>
      <c r="J43" s="104"/>
    </row>
  </sheetData>
  <sheetProtection password="CE88" sheet="1" objects="1" scenarios="1"/>
  <mergeCells count="60">
    <mergeCell ref="G42:J42"/>
    <mergeCell ref="A36:D36"/>
    <mergeCell ref="I36:J36"/>
    <mergeCell ref="A37:D37"/>
    <mergeCell ref="I37:J37"/>
    <mergeCell ref="A38:J38"/>
    <mergeCell ref="G41:J41"/>
    <mergeCell ref="H31:I31"/>
    <mergeCell ref="C32:D32"/>
    <mergeCell ref="H32:I32"/>
    <mergeCell ref="C33:D33"/>
    <mergeCell ref="H33:I33"/>
    <mergeCell ref="A34:D34"/>
    <mergeCell ref="H34:H37"/>
    <mergeCell ref="I34:J34"/>
    <mergeCell ref="A35:D35"/>
    <mergeCell ref="I35:J35"/>
    <mergeCell ref="B26:C28"/>
    <mergeCell ref="H26:I26"/>
    <mergeCell ref="H27:I27"/>
    <mergeCell ref="H28:I28"/>
    <mergeCell ref="B29:B33"/>
    <mergeCell ref="C29:D29"/>
    <mergeCell ref="H29:I29"/>
    <mergeCell ref="C30:D30"/>
    <mergeCell ref="H30:I30"/>
    <mergeCell ref="C31:D31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15.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6" t="s">
        <v>11</v>
      </c>
      <c r="H11" s="234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10">
        <v>2</v>
      </c>
      <c r="C12" s="210"/>
      <c r="D12" s="210"/>
      <c r="E12" s="25">
        <v>3</v>
      </c>
      <c r="F12" s="25">
        <v>4</v>
      </c>
      <c r="G12" s="25" t="s">
        <v>44</v>
      </c>
      <c r="H12" s="22">
        <v>6</v>
      </c>
      <c r="I12" s="24"/>
      <c r="J12" s="154" t="s">
        <v>45</v>
      </c>
    </row>
    <row r="13" spans="1:10" x14ac:dyDescent="0.25">
      <c r="A13" s="105">
        <v>1</v>
      </c>
      <c r="B13" s="106" t="s">
        <v>38</v>
      </c>
      <c r="C13" s="106"/>
      <c r="D13" s="107" t="s">
        <v>39</v>
      </c>
      <c r="E13" s="211">
        <v>0</v>
      </c>
      <c r="F13" s="185">
        <v>21967.91</v>
      </c>
      <c r="G13" s="186">
        <f>F13*E13</f>
        <v>0</v>
      </c>
      <c r="H13" s="2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188">
        <f t="shared" ref="G14:G30" si="0">F14*E14</f>
        <v>0</v>
      </c>
      <c r="H14" s="236"/>
      <c r="I14" s="44"/>
      <c r="J14" s="45">
        <f t="shared" ref="J14:J30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v>0</v>
      </c>
      <c r="F15" s="41">
        <v>13321</v>
      </c>
      <c r="G15" s="188">
        <f t="shared" si="0"/>
        <v>0</v>
      </c>
      <c r="H15" s="236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v>46</v>
      </c>
      <c r="F16" s="41">
        <v>11341.91</v>
      </c>
      <c r="G16" s="188">
        <f t="shared" si="0"/>
        <v>521727.86</v>
      </c>
      <c r="H16" s="236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v>46</v>
      </c>
      <c r="F17" s="41">
        <v>7531.34</v>
      </c>
      <c r="G17" s="188">
        <f t="shared" si="0"/>
        <v>346441.64</v>
      </c>
      <c r="H17" s="236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v>76.52</v>
      </c>
      <c r="F18" s="41">
        <v>4495.34</v>
      </c>
      <c r="G18" s="188">
        <f t="shared" si="0"/>
        <v>343983.41680000001</v>
      </c>
      <c r="H18" s="236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48">
        <v>0</v>
      </c>
      <c r="F19" s="49">
        <v>2900</v>
      </c>
      <c r="G19" s="190">
        <f t="shared" si="0"/>
        <v>0</v>
      </c>
      <c r="H19" s="237"/>
      <c r="I19" s="52"/>
      <c r="J19" s="53">
        <f t="shared" si="1"/>
        <v>0</v>
      </c>
    </row>
    <row r="20" spans="1:10" x14ac:dyDescent="0.25">
      <c r="A20" s="29">
        <v>8</v>
      </c>
      <c r="B20" s="30" t="s">
        <v>16</v>
      </c>
      <c r="C20" s="30"/>
      <c r="D20" s="31" t="s">
        <v>17</v>
      </c>
      <c r="E20" s="32">
        <v>0</v>
      </c>
      <c r="F20" s="33">
        <v>16966.59</v>
      </c>
      <c r="G20" s="192">
        <f t="shared" si="0"/>
        <v>0</v>
      </c>
      <c r="H20" s="238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0</v>
      </c>
      <c r="F21" s="41">
        <v>9550.75</v>
      </c>
      <c r="G21" s="188">
        <f t="shared" si="0"/>
        <v>0</v>
      </c>
      <c r="H21" s="236"/>
      <c r="I21" s="44"/>
      <c r="J21" s="45">
        <f t="shared" si="1"/>
        <v>0</v>
      </c>
    </row>
    <row r="22" spans="1:10" x14ac:dyDescent="0.25">
      <c r="A22" s="111">
        <v>10</v>
      </c>
      <c r="B22" s="38"/>
      <c r="C22" s="38"/>
      <c r="D22" s="39" t="s">
        <v>19</v>
      </c>
      <c r="E22" s="40">
        <v>15</v>
      </c>
      <c r="F22" s="41">
        <v>5120.5</v>
      </c>
      <c r="G22" s="188">
        <f t="shared" si="0"/>
        <v>76807.5</v>
      </c>
      <c r="H22" s="236"/>
      <c r="I22" s="44"/>
      <c r="J22" s="45">
        <f t="shared" si="1"/>
        <v>0</v>
      </c>
    </row>
    <row r="23" spans="1:10" x14ac:dyDescent="0.25">
      <c r="A23" s="111">
        <v>11</v>
      </c>
      <c r="B23" s="38"/>
      <c r="C23" s="38"/>
      <c r="D23" s="39" t="s">
        <v>20</v>
      </c>
      <c r="E23" s="40">
        <v>20</v>
      </c>
      <c r="F23" s="41">
        <v>3850</v>
      </c>
      <c r="G23" s="188">
        <f t="shared" si="0"/>
        <v>77000</v>
      </c>
      <c r="H23" s="236"/>
      <c r="I23" s="44"/>
      <c r="J23" s="45">
        <f t="shared" si="1"/>
        <v>0</v>
      </c>
    </row>
    <row r="24" spans="1:10" x14ac:dyDescent="0.25">
      <c r="A24" s="111">
        <v>12</v>
      </c>
      <c r="B24" s="38"/>
      <c r="C24" s="38"/>
      <c r="D24" s="39" t="s">
        <v>21</v>
      </c>
      <c r="E24" s="40">
        <v>34.979999999999997</v>
      </c>
      <c r="F24" s="41">
        <v>3000</v>
      </c>
      <c r="G24" s="188">
        <f t="shared" si="0"/>
        <v>104939.99999999999</v>
      </c>
      <c r="H24" s="236"/>
      <c r="I24" s="44"/>
      <c r="J24" s="45">
        <f t="shared" si="1"/>
        <v>0</v>
      </c>
    </row>
    <row r="25" spans="1:10" x14ac:dyDescent="0.25">
      <c r="A25" s="115">
        <v>13</v>
      </c>
      <c r="B25" s="46"/>
      <c r="C25" s="46"/>
      <c r="D25" s="47" t="s">
        <v>22</v>
      </c>
      <c r="E25" s="48">
        <v>0</v>
      </c>
      <c r="F25" s="49">
        <v>2600</v>
      </c>
      <c r="G25" s="190">
        <f t="shared" si="0"/>
        <v>0</v>
      </c>
      <c r="H25" s="237"/>
      <c r="I25" s="52"/>
      <c r="J25" s="53">
        <f t="shared" si="1"/>
        <v>0</v>
      </c>
    </row>
    <row r="26" spans="1:10" x14ac:dyDescent="0.25">
      <c r="A26" s="115">
        <v>14</v>
      </c>
      <c r="B26" s="30" t="s">
        <v>24</v>
      </c>
      <c r="C26" s="30" t="s">
        <v>25</v>
      </c>
      <c r="D26" s="30"/>
      <c r="E26" s="32">
        <v>390.45</v>
      </c>
      <c r="F26" s="33">
        <v>2480</v>
      </c>
      <c r="G26" s="192">
        <f t="shared" si="0"/>
        <v>968316</v>
      </c>
      <c r="H26" s="238"/>
      <c r="I26" s="66"/>
      <c r="J26" s="37">
        <f t="shared" si="1"/>
        <v>0</v>
      </c>
    </row>
    <row r="27" spans="1:10" x14ac:dyDescent="0.25">
      <c r="A27" s="115">
        <v>15</v>
      </c>
      <c r="B27" s="38"/>
      <c r="C27" s="38" t="s">
        <v>26</v>
      </c>
      <c r="D27" s="38"/>
      <c r="E27" s="40">
        <v>0</v>
      </c>
      <c r="F27" s="41">
        <v>1965.21</v>
      </c>
      <c r="G27" s="188">
        <f t="shared" si="0"/>
        <v>0</v>
      </c>
      <c r="H27" s="236"/>
      <c r="I27" s="44"/>
      <c r="J27" s="45">
        <f t="shared" si="1"/>
        <v>0</v>
      </c>
    </row>
    <row r="28" spans="1:10" x14ac:dyDescent="0.25">
      <c r="A28" s="115">
        <v>16</v>
      </c>
      <c r="B28" s="38"/>
      <c r="C28" s="38" t="s">
        <v>27</v>
      </c>
      <c r="D28" s="38"/>
      <c r="E28" s="40">
        <v>0</v>
      </c>
      <c r="F28" s="41">
        <v>1860.4</v>
      </c>
      <c r="G28" s="188">
        <f t="shared" si="0"/>
        <v>0</v>
      </c>
      <c r="H28" s="236"/>
      <c r="I28" s="44"/>
      <c r="J28" s="45">
        <f t="shared" si="1"/>
        <v>0</v>
      </c>
    </row>
    <row r="29" spans="1:10" x14ac:dyDescent="0.25">
      <c r="A29" s="115">
        <v>17</v>
      </c>
      <c r="B29" s="38"/>
      <c r="C29" s="38" t="s">
        <v>28</v>
      </c>
      <c r="D29" s="38"/>
      <c r="E29" s="40">
        <v>0</v>
      </c>
      <c r="F29" s="41">
        <v>1755.58</v>
      </c>
      <c r="G29" s="188">
        <f t="shared" si="0"/>
        <v>0</v>
      </c>
      <c r="H29" s="236"/>
      <c r="I29" s="44"/>
      <c r="J29" s="45">
        <f t="shared" si="1"/>
        <v>0</v>
      </c>
    </row>
    <row r="30" spans="1:10" ht="15.75" thickBot="1" x14ac:dyDescent="0.3">
      <c r="A30" s="115">
        <v>18</v>
      </c>
      <c r="B30" s="46"/>
      <c r="C30" s="46" t="s">
        <v>29</v>
      </c>
      <c r="D30" s="46"/>
      <c r="E30" s="48">
        <v>0</v>
      </c>
      <c r="F30" s="49">
        <v>1755.58</v>
      </c>
      <c r="G30" s="190">
        <f t="shared" si="0"/>
        <v>0</v>
      </c>
      <c r="H30" s="236"/>
      <c r="I30" s="44"/>
      <c r="J30" s="45">
        <f t="shared" si="1"/>
        <v>0</v>
      </c>
    </row>
    <row r="31" spans="1:10" x14ac:dyDescent="0.25">
      <c r="A31" s="71" t="s">
        <v>31</v>
      </c>
      <c r="B31" s="72"/>
      <c r="C31" s="72"/>
      <c r="D31" s="72"/>
      <c r="E31" s="146">
        <f>SUM(E13:E25)</f>
        <v>238.49999999999997</v>
      </c>
      <c r="F31" s="224"/>
      <c r="G31" s="239">
        <f t="shared" ref="G31" si="2">SUM(G13:G25)</f>
        <v>1470900.4168</v>
      </c>
      <c r="H31" s="76" t="s">
        <v>32</v>
      </c>
      <c r="I31" s="77">
        <f>SUM(J13:J25)</f>
        <v>0</v>
      </c>
      <c r="J31" s="78"/>
    </row>
    <row r="32" spans="1:10" x14ac:dyDescent="0.25">
      <c r="A32" s="79" t="s">
        <v>33</v>
      </c>
      <c r="B32" s="80"/>
      <c r="C32" s="80"/>
      <c r="D32" s="80"/>
      <c r="E32" s="147">
        <f>SUM(E27)</f>
        <v>0</v>
      </c>
      <c r="F32" s="171"/>
      <c r="G32" s="227">
        <f t="shared" ref="G32" si="3">SUM(G27)</f>
        <v>0</v>
      </c>
      <c r="H32" s="84"/>
      <c r="I32" s="85">
        <f>J30</f>
        <v>0</v>
      </c>
      <c r="J32" s="86"/>
    </row>
    <row r="33" spans="1:10" ht="15.75" thickBot="1" x14ac:dyDescent="0.3">
      <c r="A33" s="87" t="s">
        <v>34</v>
      </c>
      <c r="B33" s="88"/>
      <c r="C33" s="88"/>
      <c r="D33" s="88"/>
      <c r="E33" s="89">
        <f>SUM(E26:E30)</f>
        <v>390.45</v>
      </c>
      <c r="F33" s="174"/>
      <c r="G33" s="174">
        <f t="shared" ref="G33" si="4">SUM(G26:G30)</f>
        <v>968316</v>
      </c>
      <c r="H33" s="84"/>
      <c r="I33" s="91">
        <f>SUM(J26:J30)</f>
        <v>0</v>
      </c>
      <c r="J33" s="92"/>
    </row>
    <row r="34" spans="1:10" ht="15.75" thickBot="1" x14ac:dyDescent="0.3">
      <c r="A34" s="93" t="s">
        <v>35</v>
      </c>
      <c r="B34" s="94"/>
      <c r="C34" s="94"/>
      <c r="D34" s="94"/>
      <c r="E34" s="95">
        <f>SUM(E31:E33)</f>
        <v>628.94999999999993</v>
      </c>
      <c r="F34" s="96"/>
      <c r="G34" s="208">
        <f>SUM(G31:G33)</f>
        <v>2439216.4167999998</v>
      </c>
      <c r="H34" s="209"/>
      <c r="I34" s="99">
        <f>SUM(I31:J33)</f>
        <v>0</v>
      </c>
      <c r="J34" s="100"/>
    </row>
    <row r="35" spans="1:10" ht="30" customHeight="1" x14ac:dyDescent="0.25">
      <c r="A35" s="101" t="s">
        <v>36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8" spans="1:10" x14ac:dyDescent="0.25">
      <c r="G38" s="103" t="s">
        <v>37</v>
      </c>
      <c r="H38" s="103"/>
      <c r="I38" s="103"/>
      <c r="J38" s="103"/>
    </row>
    <row r="39" spans="1:10" x14ac:dyDescent="0.25">
      <c r="G39" s="103"/>
      <c r="H39" s="103"/>
      <c r="I39" s="103"/>
      <c r="J39" s="103"/>
    </row>
    <row r="40" spans="1:10" x14ac:dyDescent="0.25">
      <c r="G40" s="104"/>
      <c r="H40" s="104"/>
      <c r="I40" s="104"/>
      <c r="J40" s="104"/>
    </row>
  </sheetData>
  <sheetProtection password="CE88" sheet="1" objects="1" scenarios="1"/>
  <mergeCells count="56">
    <mergeCell ref="A35:J35"/>
    <mergeCell ref="G38:J38"/>
    <mergeCell ref="G39:J39"/>
    <mergeCell ref="H30:I30"/>
    <mergeCell ref="A31:D31"/>
    <mergeCell ref="H31:H34"/>
    <mergeCell ref="I31:J31"/>
    <mergeCell ref="A32:D32"/>
    <mergeCell ref="I32:J32"/>
    <mergeCell ref="A33:D33"/>
    <mergeCell ref="I33:J33"/>
    <mergeCell ref="A34:D34"/>
    <mergeCell ref="I34:J34"/>
    <mergeCell ref="B26:B30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16.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6" t="s">
        <v>11</v>
      </c>
      <c r="H11" s="234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10">
        <v>2</v>
      </c>
      <c r="C12" s="210"/>
      <c r="D12" s="210"/>
      <c r="E12" s="25">
        <v>3</v>
      </c>
      <c r="F12" s="25">
        <v>4</v>
      </c>
      <c r="G12" s="25" t="s">
        <v>44</v>
      </c>
      <c r="H12" s="22">
        <v>6</v>
      </c>
      <c r="I12" s="24"/>
      <c r="J12" s="154" t="s">
        <v>45</v>
      </c>
    </row>
    <row r="13" spans="1:10" x14ac:dyDescent="0.25">
      <c r="A13" s="105">
        <v>1</v>
      </c>
      <c r="B13" s="106" t="s">
        <v>38</v>
      </c>
      <c r="C13" s="106"/>
      <c r="D13" s="107" t="s">
        <v>39</v>
      </c>
      <c r="E13" s="211">
        <v>0</v>
      </c>
      <c r="F13" s="185">
        <v>21967.91</v>
      </c>
      <c r="G13" s="186">
        <f>F13*E13</f>
        <v>0</v>
      </c>
      <c r="H13" s="2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188">
        <f t="shared" ref="G14:G30" si="0">F14*E14</f>
        <v>0</v>
      </c>
      <c r="H14" s="236"/>
      <c r="I14" s="44"/>
      <c r="J14" s="45">
        <f t="shared" ref="J14:J30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v>0</v>
      </c>
      <c r="F15" s="41">
        <v>13321</v>
      </c>
      <c r="G15" s="188">
        <f t="shared" si="0"/>
        <v>0</v>
      </c>
      <c r="H15" s="236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v>25</v>
      </c>
      <c r="F16" s="41">
        <v>11341.91</v>
      </c>
      <c r="G16" s="188">
        <f t="shared" si="0"/>
        <v>283547.75</v>
      </c>
      <c r="H16" s="236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v>42</v>
      </c>
      <c r="F17" s="41">
        <v>7531.34</v>
      </c>
      <c r="G17" s="188">
        <f t="shared" si="0"/>
        <v>316316.28000000003</v>
      </c>
      <c r="H17" s="236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v>46.47</v>
      </c>
      <c r="F18" s="41">
        <v>4495.34</v>
      </c>
      <c r="G18" s="188">
        <f t="shared" si="0"/>
        <v>208898.4498</v>
      </c>
      <c r="H18" s="236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48">
        <v>0</v>
      </c>
      <c r="F19" s="49">
        <v>2900</v>
      </c>
      <c r="G19" s="190">
        <f t="shared" si="0"/>
        <v>0</v>
      </c>
      <c r="H19" s="237"/>
      <c r="I19" s="52"/>
      <c r="J19" s="53">
        <f t="shared" si="1"/>
        <v>0</v>
      </c>
    </row>
    <row r="20" spans="1:10" x14ac:dyDescent="0.25">
      <c r="A20" s="29">
        <v>8</v>
      </c>
      <c r="B20" s="30" t="s">
        <v>16</v>
      </c>
      <c r="C20" s="30"/>
      <c r="D20" s="31" t="s">
        <v>17</v>
      </c>
      <c r="E20" s="32">
        <v>0</v>
      </c>
      <c r="F20" s="33">
        <v>16966.59</v>
      </c>
      <c r="G20" s="192">
        <f t="shared" si="0"/>
        <v>0</v>
      </c>
      <c r="H20" s="238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0</v>
      </c>
      <c r="F21" s="41">
        <v>9550.75</v>
      </c>
      <c r="G21" s="188">
        <f t="shared" si="0"/>
        <v>0</v>
      </c>
      <c r="H21" s="236"/>
      <c r="I21" s="44"/>
      <c r="J21" s="45">
        <f t="shared" si="1"/>
        <v>0</v>
      </c>
    </row>
    <row r="22" spans="1:10" x14ac:dyDescent="0.25">
      <c r="A22" s="111">
        <v>10</v>
      </c>
      <c r="B22" s="38"/>
      <c r="C22" s="38"/>
      <c r="D22" s="39" t="s">
        <v>19</v>
      </c>
      <c r="E22" s="40">
        <v>57</v>
      </c>
      <c r="F22" s="41">
        <v>5120.5</v>
      </c>
      <c r="G22" s="188">
        <f t="shared" si="0"/>
        <v>291868.5</v>
      </c>
      <c r="H22" s="236"/>
      <c r="I22" s="44"/>
      <c r="J22" s="45">
        <f t="shared" si="1"/>
        <v>0</v>
      </c>
    </row>
    <row r="23" spans="1:10" x14ac:dyDescent="0.25">
      <c r="A23" s="111">
        <v>11</v>
      </c>
      <c r="B23" s="38"/>
      <c r="C23" s="38"/>
      <c r="D23" s="39" t="s">
        <v>20</v>
      </c>
      <c r="E23" s="40">
        <v>93</v>
      </c>
      <c r="F23" s="41">
        <v>3850</v>
      </c>
      <c r="G23" s="188">
        <f t="shared" si="0"/>
        <v>358050</v>
      </c>
      <c r="H23" s="236"/>
      <c r="I23" s="44"/>
      <c r="J23" s="45">
        <f t="shared" si="1"/>
        <v>0</v>
      </c>
    </row>
    <row r="24" spans="1:10" x14ac:dyDescent="0.25">
      <c r="A24" s="111">
        <v>12</v>
      </c>
      <c r="B24" s="38"/>
      <c r="C24" s="38"/>
      <c r="D24" s="39" t="s">
        <v>21</v>
      </c>
      <c r="E24" s="40">
        <v>122.72</v>
      </c>
      <c r="F24" s="41">
        <v>3000</v>
      </c>
      <c r="G24" s="188">
        <f t="shared" si="0"/>
        <v>368160</v>
      </c>
      <c r="H24" s="236"/>
      <c r="I24" s="44"/>
      <c r="J24" s="45">
        <f t="shared" si="1"/>
        <v>0</v>
      </c>
    </row>
    <row r="25" spans="1:10" x14ac:dyDescent="0.25">
      <c r="A25" s="115">
        <v>13</v>
      </c>
      <c r="B25" s="46"/>
      <c r="C25" s="46"/>
      <c r="D25" s="47" t="s">
        <v>22</v>
      </c>
      <c r="E25" s="48">
        <v>0</v>
      </c>
      <c r="F25" s="49">
        <v>2600</v>
      </c>
      <c r="G25" s="190">
        <f t="shared" si="0"/>
        <v>0</v>
      </c>
      <c r="H25" s="237"/>
      <c r="I25" s="52"/>
      <c r="J25" s="53">
        <f t="shared" si="1"/>
        <v>0</v>
      </c>
    </row>
    <row r="26" spans="1:10" x14ac:dyDescent="0.25">
      <c r="A26" s="115">
        <v>14</v>
      </c>
      <c r="B26" s="30" t="s">
        <v>24</v>
      </c>
      <c r="C26" s="30" t="s">
        <v>25</v>
      </c>
      <c r="D26" s="30"/>
      <c r="E26" s="32">
        <v>887.89</v>
      </c>
      <c r="F26" s="33">
        <v>2480</v>
      </c>
      <c r="G26" s="192">
        <f t="shared" si="0"/>
        <v>2201967.2000000002</v>
      </c>
      <c r="H26" s="238"/>
      <c r="I26" s="66"/>
      <c r="J26" s="37">
        <f t="shared" si="1"/>
        <v>0</v>
      </c>
    </row>
    <row r="27" spans="1:10" x14ac:dyDescent="0.25">
      <c r="A27" s="115">
        <v>15</v>
      </c>
      <c r="B27" s="38"/>
      <c r="C27" s="38" t="s">
        <v>26</v>
      </c>
      <c r="D27" s="38"/>
      <c r="E27" s="40">
        <v>0</v>
      </c>
      <c r="F27" s="41">
        <v>1965.21</v>
      </c>
      <c r="G27" s="188">
        <f t="shared" si="0"/>
        <v>0</v>
      </c>
      <c r="H27" s="236"/>
      <c r="I27" s="44"/>
      <c r="J27" s="67">
        <f t="shared" si="1"/>
        <v>0</v>
      </c>
    </row>
    <row r="28" spans="1:10" x14ac:dyDescent="0.25">
      <c r="A28" s="115">
        <v>16</v>
      </c>
      <c r="B28" s="38"/>
      <c r="C28" s="38" t="s">
        <v>27</v>
      </c>
      <c r="D28" s="38"/>
      <c r="E28" s="40">
        <v>0</v>
      </c>
      <c r="F28" s="41">
        <v>1860.4</v>
      </c>
      <c r="G28" s="188">
        <f t="shared" si="0"/>
        <v>0</v>
      </c>
      <c r="H28" s="236"/>
      <c r="I28" s="44"/>
      <c r="J28" s="67">
        <f t="shared" si="1"/>
        <v>0</v>
      </c>
    </row>
    <row r="29" spans="1:10" x14ac:dyDescent="0.25">
      <c r="A29" s="115">
        <v>17</v>
      </c>
      <c r="B29" s="38"/>
      <c r="C29" s="38" t="s">
        <v>28</v>
      </c>
      <c r="D29" s="38"/>
      <c r="E29" s="40">
        <v>0</v>
      </c>
      <c r="F29" s="41">
        <v>1755.58</v>
      </c>
      <c r="G29" s="188">
        <f t="shared" si="0"/>
        <v>0</v>
      </c>
      <c r="H29" s="236"/>
      <c r="I29" s="44"/>
      <c r="J29" s="45">
        <f t="shared" si="1"/>
        <v>0</v>
      </c>
    </row>
    <row r="30" spans="1:10" ht="15.75" thickBot="1" x14ac:dyDescent="0.3">
      <c r="A30" s="115">
        <v>18</v>
      </c>
      <c r="B30" s="46"/>
      <c r="C30" s="46" t="s">
        <v>29</v>
      </c>
      <c r="D30" s="46"/>
      <c r="E30" s="48">
        <v>0</v>
      </c>
      <c r="F30" s="49">
        <v>1755.58</v>
      </c>
      <c r="G30" s="190">
        <f t="shared" si="0"/>
        <v>0</v>
      </c>
      <c r="H30" s="236"/>
      <c r="I30" s="44"/>
      <c r="J30" s="45">
        <f t="shared" si="1"/>
        <v>0</v>
      </c>
    </row>
    <row r="31" spans="1:10" x14ac:dyDescent="0.25">
      <c r="A31" s="71" t="s">
        <v>31</v>
      </c>
      <c r="B31" s="72"/>
      <c r="C31" s="72"/>
      <c r="D31" s="72"/>
      <c r="E31" s="146">
        <f>SUM(E13:E25)</f>
        <v>386.19000000000005</v>
      </c>
      <c r="F31" s="224"/>
      <c r="G31" s="239">
        <f t="shared" ref="G31" si="2">SUM(G13:G25)</f>
        <v>1826840.9798000001</v>
      </c>
      <c r="H31" s="76" t="s">
        <v>32</v>
      </c>
      <c r="I31" s="77">
        <f>SUM(J13:J25)</f>
        <v>0</v>
      </c>
      <c r="J31" s="78"/>
    </row>
    <row r="32" spans="1:10" x14ac:dyDescent="0.25">
      <c r="A32" s="79" t="s">
        <v>33</v>
      </c>
      <c r="B32" s="80"/>
      <c r="C32" s="80"/>
      <c r="D32" s="80"/>
      <c r="E32" s="147">
        <f>SUM(E28)</f>
        <v>0</v>
      </c>
      <c r="F32" s="171"/>
      <c r="G32" s="227">
        <f t="shared" ref="G32" si="3">SUM(G28)</f>
        <v>0</v>
      </c>
      <c r="H32" s="84"/>
      <c r="I32" s="85">
        <f>J30</f>
        <v>0</v>
      </c>
      <c r="J32" s="86"/>
    </row>
    <row r="33" spans="1:10" ht="15.75" thickBot="1" x14ac:dyDescent="0.3">
      <c r="A33" s="87" t="s">
        <v>34</v>
      </c>
      <c r="B33" s="88"/>
      <c r="C33" s="88"/>
      <c r="D33" s="88"/>
      <c r="E33" s="89">
        <f>SUM(E26:E30)</f>
        <v>887.89</v>
      </c>
      <c r="F33" s="174"/>
      <c r="G33" s="174">
        <f t="shared" ref="G33" si="4">SUM(G26:G30)</f>
        <v>2201967.2000000002</v>
      </c>
      <c r="H33" s="84"/>
      <c r="I33" s="91">
        <f>SUM(J26:J30)</f>
        <v>0</v>
      </c>
      <c r="J33" s="92"/>
    </row>
    <row r="34" spans="1:10" ht="15.75" thickBot="1" x14ac:dyDescent="0.3">
      <c r="A34" s="93" t="s">
        <v>35</v>
      </c>
      <c r="B34" s="94"/>
      <c r="C34" s="94"/>
      <c r="D34" s="94"/>
      <c r="E34" s="95">
        <f>SUM(E31:E33)</f>
        <v>1274.08</v>
      </c>
      <c r="F34" s="96"/>
      <c r="G34" s="208">
        <f>SUM(G31:G33)</f>
        <v>4028808.1798</v>
      </c>
      <c r="H34" s="209"/>
      <c r="I34" s="99">
        <f>SUM(I31:J33)</f>
        <v>0</v>
      </c>
      <c r="J34" s="100"/>
    </row>
    <row r="35" spans="1:10" ht="30" customHeight="1" x14ac:dyDescent="0.25">
      <c r="A35" s="101" t="s">
        <v>36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8" spans="1:10" x14ac:dyDescent="0.25">
      <c r="G38" s="103" t="s">
        <v>37</v>
      </c>
      <c r="H38" s="103"/>
      <c r="I38" s="103"/>
      <c r="J38" s="103"/>
    </row>
    <row r="39" spans="1:10" x14ac:dyDescent="0.25">
      <c r="G39" s="103"/>
      <c r="H39" s="103"/>
      <c r="I39" s="103"/>
      <c r="J39" s="103"/>
    </row>
    <row r="40" spans="1:10" x14ac:dyDescent="0.25">
      <c r="G40" s="104"/>
      <c r="H40" s="104"/>
      <c r="I40" s="104"/>
      <c r="J40" s="104"/>
    </row>
  </sheetData>
  <sheetProtection password="CE88" sheet="1" objects="1" scenarios="1"/>
  <mergeCells count="56">
    <mergeCell ref="A35:J35"/>
    <mergeCell ref="G38:J38"/>
    <mergeCell ref="G39:J39"/>
    <mergeCell ref="H30:I30"/>
    <mergeCell ref="A31:D31"/>
    <mergeCell ref="H31:H34"/>
    <mergeCell ref="I31:J31"/>
    <mergeCell ref="A32:D32"/>
    <mergeCell ref="I32:J32"/>
    <mergeCell ref="A33:D33"/>
    <mergeCell ref="I33:J33"/>
    <mergeCell ref="A34:D34"/>
    <mergeCell ref="I34:J34"/>
    <mergeCell ref="B26:B30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17.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6" t="s">
        <v>11</v>
      </c>
      <c r="H11" s="234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5" t="s">
        <v>44</v>
      </c>
      <c r="H12" s="22">
        <v>6</v>
      </c>
      <c r="I12" s="24"/>
      <c r="J12" s="154" t="s">
        <v>45</v>
      </c>
    </row>
    <row r="13" spans="1:10" x14ac:dyDescent="0.25">
      <c r="A13" s="105">
        <v>1</v>
      </c>
      <c r="B13" s="106" t="s">
        <v>38</v>
      </c>
      <c r="C13" s="106"/>
      <c r="D13" s="107" t="s">
        <v>39</v>
      </c>
      <c r="E13" s="211">
        <v>0</v>
      </c>
      <c r="F13" s="185">
        <v>21967.91</v>
      </c>
      <c r="G13" s="186">
        <f>F13*E13</f>
        <v>0</v>
      </c>
      <c r="H13" s="2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188">
        <f t="shared" ref="G14:G39" si="0">F14*E14</f>
        <v>0</v>
      </c>
      <c r="H14" s="236"/>
      <c r="I14" s="44"/>
      <c r="J14" s="45">
        <f t="shared" ref="J14:J39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v>0</v>
      </c>
      <c r="F15" s="41">
        <v>13321</v>
      </c>
      <c r="G15" s="188">
        <f t="shared" si="0"/>
        <v>0</v>
      </c>
      <c r="H15" s="236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v>67</v>
      </c>
      <c r="F16" s="41">
        <v>11341.91</v>
      </c>
      <c r="G16" s="188">
        <f t="shared" si="0"/>
        <v>759907.97</v>
      </c>
      <c r="H16" s="236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v>68</v>
      </c>
      <c r="F17" s="41">
        <v>7531.34</v>
      </c>
      <c r="G17" s="188">
        <f t="shared" si="0"/>
        <v>512131.12</v>
      </c>
      <c r="H17" s="236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v>86.54</v>
      </c>
      <c r="F18" s="41">
        <v>4495.34</v>
      </c>
      <c r="G18" s="188">
        <f t="shared" si="0"/>
        <v>389026.72360000003</v>
      </c>
      <c r="H18" s="236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48">
        <v>0</v>
      </c>
      <c r="F19" s="49">
        <v>2900</v>
      </c>
      <c r="G19" s="190">
        <f t="shared" si="0"/>
        <v>0</v>
      </c>
      <c r="H19" s="237"/>
      <c r="I19" s="52"/>
      <c r="J19" s="53">
        <f t="shared" si="1"/>
        <v>0</v>
      </c>
    </row>
    <row r="20" spans="1:10" x14ac:dyDescent="0.25">
      <c r="A20" s="29">
        <v>8</v>
      </c>
      <c r="B20" s="30" t="s">
        <v>16</v>
      </c>
      <c r="C20" s="30"/>
      <c r="D20" s="31" t="s">
        <v>17</v>
      </c>
      <c r="E20" s="32">
        <v>0</v>
      </c>
      <c r="F20" s="33">
        <v>16966.59</v>
      </c>
      <c r="G20" s="192">
        <f t="shared" si="0"/>
        <v>0</v>
      </c>
      <c r="H20" s="238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0</v>
      </c>
      <c r="F21" s="41">
        <v>9550.75</v>
      </c>
      <c r="G21" s="188">
        <f t="shared" si="0"/>
        <v>0</v>
      </c>
      <c r="H21" s="236"/>
      <c r="I21" s="44"/>
      <c r="J21" s="45">
        <f t="shared" si="1"/>
        <v>0</v>
      </c>
    </row>
    <row r="22" spans="1:10" x14ac:dyDescent="0.25">
      <c r="A22" s="111">
        <v>10</v>
      </c>
      <c r="B22" s="38"/>
      <c r="C22" s="38"/>
      <c r="D22" s="39" t="s">
        <v>19</v>
      </c>
      <c r="E22" s="40">
        <v>70</v>
      </c>
      <c r="F22" s="41">
        <v>5120.5</v>
      </c>
      <c r="G22" s="188">
        <f t="shared" si="0"/>
        <v>358435</v>
      </c>
      <c r="H22" s="236"/>
      <c r="I22" s="44"/>
      <c r="J22" s="45">
        <f t="shared" si="1"/>
        <v>0</v>
      </c>
    </row>
    <row r="23" spans="1:10" x14ac:dyDescent="0.25">
      <c r="A23" s="111">
        <v>11</v>
      </c>
      <c r="B23" s="38"/>
      <c r="C23" s="38"/>
      <c r="D23" s="39" t="s">
        <v>20</v>
      </c>
      <c r="E23" s="40">
        <v>93</v>
      </c>
      <c r="F23" s="41">
        <v>3850</v>
      </c>
      <c r="G23" s="188">
        <f t="shared" si="0"/>
        <v>358050</v>
      </c>
      <c r="H23" s="236"/>
      <c r="I23" s="44"/>
      <c r="J23" s="45">
        <f t="shared" si="1"/>
        <v>0</v>
      </c>
    </row>
    <row r="24" spans="1:10" x14ac:dyDescent="0.25">
      <c r="A24" s="111">
        <v>12</v>
      </c>
      <c r="B24" s="38"/>
      <c r="C24" s="38"/>
      <c r="D24" s="39" t="s">
        <v>21</v>
      </c>
      <c r="E24" s="40">
        <v>112.81</v>
      </c>
      <c r="F24" s="41">
        <v>3000</v>
      </c>
      <c r="G24" s="188">
        <f t="shared" si="0"/>
        <v>338430</v>
      </c>
      <c r="H24" s="236"/>
      <c r="I24" s="44"/>
      <c r="J24" s="45">
        <f t="shared" si="1"/>
        <v>0</v>
      </c>
    </row>
    <row r="25" spans="1:10" x14ac:dyDescent="0.25">
      <c r="A25" s="115">
        <v>13</v>
      </c>
      <c r="B25" s="46"/>
      <c r="C25" s="46"/>
      <c r="D25" s="47" t="s">
        <v>22</v>
      </c>
      <c r="E25" s="48">
        <v>0</v>
      </c>
      <c r="F25" s="49">
        <v>2600</v>
      </c>
      <c r="G25" s="190">
        <f t="shared" si="0"/>
        <v>0</v>
      </c>
      <c r="H25" s="237"/>
      <c r="I25" s="52"/>
      <c r="J25" s="53">
        <f t="shared" si="1"/>
        <v>0</v>
      </c>
    </row>
    <row r="26" spans="1:10" x14ac:dyDescent="0.25">
      <c r="A26" s="115">
        <v>14</v>
      </c>
      <c r="B26" s="30" t="s">
        <v>43</v>
      </c>
      <c r="C26" s="30"/>
      <c r="D26" s="31" t="s">
        <v>17</v>
      </c>
      <c r="E26" s="32">
        <v>0</v>
      </c>
      <c r="F26" s="33">
        <v>11756.25</v>
      </c>
      <c r="G26" s="192">
        <f t="shared" si="0"/>
        <v>0</v>
      </c>
      <c r="H26" s="238"/>
      <c r="I26" s="66"/>
      <c r="J26" s="37">
        <f t="shared" si="1"/>
        <v>0</v>
      </c>
    </row>
    <row r="27" spans="1:10" x14ac:dyDescent="0.25">
      <c r="A27" s="115">
        <v>15</v>
      </c>
      <c r="B27" s="38"/>
      <c r="C27" s="38"/>
      <c r="D27" s="39" t="s">
        <v>18</v>
      </c>
      <c r="E27" s="40">
        <v>0</v>
      </c>
      <c r="F27" s="41">
        <v>8143.66</v>
      </c>
      <c r="G27" s="188">
        <f t="shared" si="0"/>
        <v>0</v>
      </c>
      <c r="H27" s="236"/>
      <c r="I27" s="44"/>
      <c r="J27" s="45">
        <f t="shared" si="1"/>
        <v>0</v>
      </c>
    </row>
    <row r="28" spans="1:10" x14ac:dyDescent="0.25">
      <c r="A28" s="115">
        <v>16</v>
      </c>
      <c r="B28" s="38"/>
      <c r="C28" s="38"/>
      <c r="D28" s="39" t="s">
        <v>19</v>
      </c>
      <c r="E28" s="40">
        <v>19</v>
      </c>
      <c r="F28" s="41">
        <v>5289.16</v>
      </c>
      <c r="G28" s="188">
        <f t="shared" si="0"/>
        <v>100494.04</v>
      </c>
      <c r="H28" s="236"/>
      <c r="I28" s="44"/>
      <c r="J28" s="45">
        <f t="shared" si="1"/>
        <v>0</v>
      </c>
    </row>
    <row r="29" spans="1:10" x14ac:dyDescent="0.25">
      <c r="A29" s="115">
        <v>17</v>
      </c>
      <c r="B29" s="46"/>
      <c r="C29" s="46"/>
      <c r="D29" s="47" t="s">
        <v>20</v>
      </c>
      <c r="E29" s="48">
        <v>24.17</v>
      </c>
      <c r="F29" s="49">
        <v>3776.66</v>
      </c>
      <c r="G29" s="190">
        <f t="shared" si="0"/>
        <v>91281.872199999998</v>
      </c>
      <c r="H29" s="237"/>
      <c r="I29" s="52"/>
      <c r="J29" s="53">
        <f t="shared" si="1"/>
        <v>0</v>
      </c>
    </row>
    <row r="30" spans="1:10" x14ac:dyDescent="0.25">
      <c r="A30" s="115">
        <v>18</v>
      </c>
      <c r="B30" s="30" t="s">
        <v>24</v>
      </c>
      <c r="C30" s="30" t="s">
        <v>25</v>
      </c>
      <c r="D30" s="30"/>
      <c r="E30" s="32">
        <v>1124.8599999999999</v>
      </c>
      <c r="F30" s="33">
        <v>2480</v>
      </c>
      <c r="G30" s="192">
        <f t="shared" si="0"/>
        <v>2789652.8</v>
      </c>
      <c r="H30" s="238"/>
      <c r="I30" s="66"/>
      <c r="J30" s="37">
        <f t="shared" si="1"/>
        <v>0</v>
      </c>
    </row>
    <row r="31" spans="1:10" x14ac:dyDescent="0.25">
      <c r="A31" s="115">
        <v>19</v>
      </c>
      <c r="B31" s="38"/>
      <c r="C31" s="38" t="s">
        <v>26</v>
      </c>
      <c r="D31" s="38"/>
      <c r="E31" s="40">
        <v>0</v>
      </c>
      <c r="F31" s="41">
        <v>1965.21</v>
      </c>
      <c r="G31" s="188">
        <f t="shared" si="0"/>
        <v>0</v>
      </c>
      <c r="H31" s="236"/>
      <c r="I31" s="44"/>
      <c r="J31" s="45">
        <f t="shared" si="1"/>
        <v>0</v>
      </c>
    </row>
    <row r="32" spans="1:10" x14ac:dyDescent="0.25">
      <c r="A32" s="115">
        <v>20</v>
      </c>
      <c r="B32" s="38"/>
      <c r="C32" s="38" t="s">
        <v>27</v>
      </c>
      <c r="D32" s="38"/>
      <c r="E32" s="40">
        <v>0</v>
      </c>
      <c r="F32" s="41">
        <v>1860.4</v>
      </c>
      <c r="G32" s="188">
        <f t="shared" si="0"/>
        <v>0</v>
      </c>
      <c r="H32" s="238"/>
      <c r="I32" s="66"/>
      <c r="J32" s="67">
        <f t="shared" si="1"/>
        <v>0</v>
      </c>
    </row>
    <row r="33" spans="1:10" x14ac:dyDescent="0.25">
      <c r="A33" s="115">
        <v>21</v>
      </c>
      <c r="B33" s="38"/>
      <c r="C33" s="38" t="s">
        <v>28</v>
      </c>
      <c r="D33" s="38"/>
      <c r="E33" s="40">
        <v>0</v>
      </c>
      <c r="F33" s="41">
        <v>1755.58</v>
      </c>
      <c r="G33" s="188">
        <f t="shared" si="0"/>
        <v>0</v>
      </c>
      <c r="H33" s="236"/>
      <c r="I33" s="44"/>
      <c r="J33" s="45">
        <f t="shared" si="1"/>
        <v>0</v>
      </c>
    </row>
    <row r="34" spans="1:10" x14ac:dyDescent="0.25">
      <c r="A34" s="115">
        <v>22</v>
      </c>
      <c r="B34" s="46"/>
      <c r="C34" s="46" t="s">
        <v>29</v>
      </c>
      <c r="D34" s="46"/>
      <c r="E34" s="48">
        <v>0</v>
      </c>
      <c r="F34" s="49">
        <v>1755.58</v>
      </c>
      <c r="G34" s="190">
        <f t="shared" si="0"/>
        <v>0</v>
      </c>
      <c r="H34" s="237"/>
      <c r="I34" s="52"/>
      <c r="J34" s="53">
        <f t="shared" si="1"/>
        <v>0</v>
      </c>
    </row>
    <row r="35" spans="1:10" x14ac:dyDescent="0.25">
      <c r="A35" s="115">
        <v>23</v>
      </c>
      <c r="B35" s="30" t="s">
        <v>30</v>
      </c>
      <c r="C35" s="30" t="s">
        <v>25</v>
      </c>
      <c r="D35" s="30"/>
      <c r="E35" s="32">
        <v>115.24</v>
      </c>
      <c r="F35" s="33">
        <v>1570</v>
      </c>
      <c r="G35" s="192">
        <f t="shared" si="0"/>
        <v>180926.8</v>
      </c>
      <c r="H35" s="238"/>
      <c r="I35" s="66"/>
      <c r="J35" s="37">
        <f t="shared" si="1"/>
        <v>0</v>
      </c>
    </row>
    <row r="36" spans="1:10" x14ac:dyDescent="0.25">
      <c r="A36" s="115">
        <v>24</v>
      </c>
      <c r="B36" s="38"/>
      <c r="C36" s="38" t="s">
        <v>26</v>
      </c>
      <c r="D36" s="38"/>
      <c r="E36" s="40">
        <v>0</v>
      </c>
      <c r="F36" s="41">
        <v>1177.23</v>
      </c>
      <c r="G36" s="188">
        <f t="shared" si="0"/>
        <v>0</v>
      </c>
      <c r="H36" s="236"/>
      <c r="I36" s="44"/>
      <c r="J36" s="67">
        <f t="shared" si="1"/>
        <v>0</v>
      </c>
    </row>
    <row r="37" spans="1:10" x14ac:dyDescent="0.25">
      <c r="A37" s="115">
        <v>25</v>
      </c>
      <c r="B37" s="38"/>
      <c r="C37" s="38" t="s">
        <v>27</v>
      </c>
      <c r="D37" s="38"/>
      <c r="E37" s="40">
        <v>0</v>
      </c>
      <c r="F37" s="41">
        <v>999.48</v>
      </c>
      <c r="G37" s="188">
        <f t="shared" si="0"/>
        <v>0</v>
      </c>
      <c r="H37" s="236"/>
      <c r="I37" s="44"/>
      <c r="J37" s="45">
        <f t="shared" si="1"/>
        <v>0</v>
      </c>
    </row>
    <row r="38" spans="1:10" x14ac:dyDescent="0.25">
      <c r="A38" s="115">
        <v>26</v>
      </c>
      <c r="B38" s="38"/>
      <c r="C38" s="38" t="s">
        <v>28</v>
      </c>
      <c r="D38" s="38"/>
      <c r="E38" s="40">
        <v>0</v>
      </c>
      <c r="F38" s="41">
        <v>928.16</v>
      </c>
      <c r="G38" s="188">
        <f t="shared" si="0"/>
        <v>0</v>
      </c>
      <c r="H38" s="236"/>
      <c r="I38" s="44"/>
      <c r="J38" s="45">
        <f t="shared" si="1"/>
        <v>0</v>
      </c>
    </row>
    <row r="39" spans="1:10" x14ac:dyDescent="0.25">
      <c r="A39" s="122">
        <v>27</v>
      </c>
      <c r="B39" s="68"/>
      <c r="C39" s="68" t="s">
        <v>29</v>
      </c>
      <c r="D39" s="68"/>
      <c r="E39" s="176">
        <v>0</v>
      </c>
      <c r="F39" s="69">
        <v>928.16</v>
      </c>
      <c r="G39" s="194">
        <f t="shared" si="0"/>
        <v>0</v>
      </c>
      <c r="H39" s="240"/>
      <c r="I39" s="127"/>
      <c r="J39" s="128">
        <f t="shared" si="1"/>
        <v>0</v>
      </c>
    </row>
    <row r="40" spans="1:10" x14ac:dyDescent="0.25">
      <c r="A40" s="161"/>
      <c r="B40" s="161"/>
      <c r="C40" s="161"/>
      <c r="D40" s="161"/>
      <c r="E40" s="162"/>
      <c r="F40" s="163"/>
      <c r="G40" s="164"/>
      <c r="H40" s="165"/>
      <c r="I40" s="165"/>
      <c r="J40" s="165"/>
    </row>
    <row r="41" spans="1:10" x14ac:dyDescent="0.25">
      <c r="A41" s="166"/>
      <c r="B41" s="166"/>
      <c r="C41" s="166"/>
      <c r="D41" s="166"/>
      <c r="E41" s="167"/>
      <c r="F41" s="168"/>
      <c r="G41" s="169"/>
      <c r="H41" s="170"/>
      <c r="I41" s="170"/>
      <c r="J41" s="170"/>
    </row>
    <row r="42" spans="1:10" x14ac:dyDescent="0.25">
      <c r="A42" s="166"/>
      <c r="B42" s="166"/>
      <c r="C42" s="166"/>
      <c r="D42" s="166"/>
      <c r="E42" s="167"/>
      <c r="F42" s="168"/>
      <c r="G42" s="169"/>
      <c r="H42" s="170"/>
      <c r="I42" s="170"/>
      <c r="J42" s="170"/>
    </row>
    <row r="43" spans="1:10" x14ac:dyDescent="0.25">
      <c r="A43" s="166"/>
      <c r="B43" s="166"/>
      <c r="C43" s="166"/>
      <c r="D43" s="166"/>
      <c r="E43" s="167"/>
      <c r="F43" s="168"/>
      <c r="G43" s="169"/>
      <c r="H43" s="170"/>
      <c r="I43" s="170"/>
      <c r="J43" s="170"/>
    </row>
    <row r="44" spans="1:10" x14ac:dyDescent="0.25">
      <c r="A44" s="166"/>
      <c r="B44" s="166"/>
      <c r="C44" s="166"/>
      <c r="D44" s="166"/>
      <c r="E44" s="167"/>
      <c r="F44" s="168"/>
      <c r="G44" s="169"/>
      <c r="H44" s="170"/>
      <c r="I44" s="170"/>
      <c r="J44" s="170"/>
    </row>
    <row r="45" spans="1:10" x14ac:dyDescent="0.25">
      <c r="A45" s="166"/>
      <c r="B45" s="166"/>
      <c r="C45" s="166"/>
      <c r="D45" s="166"/>
      <c r="E45" s="167"/>
      <c r="F45" s="168"/>
      <c r="G45" s="169"/>
      <c r="H45" s="170"/>
      <c r="I45" s="170"/>
      <c r="J45" s="170"/>
    </row>
    <row r="46" spans="1:10" x14ac:dyDescent="0.25">
      <c r="A46" s="166"/>
      <c r="B46" s="166"/>
      <c r="C46" s="166"/>
      <c r="D46" s="166"/>
      <c r="E46" s="167"/>
      <c r="F46" s="168"/>
      <c r="G46" s="169"/>
      <c r="H46" s="170"/>
      <c r="I46" s="170"/>
      <c r="J46" s="170"/>
    </row>
    <row r="47" spans="1:10" ht="15.75" thickBot="1" x14ac:dyDescent="0.3">
      <c r="A47" s="196"/>
      <c r="B47" s="196"/>
      <c r="C47" s="196"/>
      <c r="D47" s="196"/>
      <c r="E47" s="213"/>
      <c r="F47" s="198"/>
      <c r="G47" s="197"/>
      <c r="H47" s="199"/>
      <c r="I47" s="199"/>
      <c r="J47" s="199"/>
    </row>
    <row r="48" spans="1:10" ht="115.5" x14ac:dyDescent="0.25">
      <c r="A48" s="14" t="s">
        <v>7</v>
      </c>
      <c r="B48" s="15" t="s">
        <v>8</v>
      </c>
      <c r="C48" s="15"/>
      <c r="D48" s="15"/>
      <c r="E48" s="16" t="s">
        <v>9</v>
      </c>
      <c r="F48" s="16" t="s">
        <v>10</v>
      </c>
      <c r="G48" s="16" t="s">
        <v>11</v>
      </c>
      <c r="H48" s="234" t="s">
        <v>12</v>
      </c>
      <c r="I48" s="19"/>
      <c r="J48" s="20" t="s">
        <v>13</v>
      </c>
    </row>
    <row r="49" spans="1:10" ht="15.75" thickBot="1" x14ac:dyDescent="0.3">
      <c r="A49" s="21">
        <v>1</v>
      </c>
      <c r="B49" s="22">
        <v>2</v>
      </c>
      <c r="C49" s="23"/>
      <c r="D49" s="24"/>
      <c r="E49" s="25">
        <v>3</v>
      </c>
      <c r="F49" s="25">
        <v>4</v>
      </c>
      <c r="G49" s="25" t="s">
        <v>44</v>
      </c>
      <c r="H49" s="22">
        <v>6</v>
      </c>
      <c r="I49" s="24"/>
      <c r="J49" s="154" t="s">
        <v>45</v>
      </c>
    </row>
    <row r="50" spans="1:10" x14ac:dyDescent="0.25">
      <c r="A50" s="200" t="s">
        <v>31</v>
      </c>
      <c r="B50" s="201"/>
      <c r="C50" s="201"/>
      <c r="D50" s="201"/>
      <c r="E50" s="214">
        <f>SUM(E13:E29)</f>
        <v>540.52</v>
      </c>
      <c r="F50" s="202"/>
      <c r="G50" s="226">
        <f t="shared" ref="G50" si="2">SUM(G13:G29)</f>
        <v>2907756.7258000001</v>
      </c>
      <c r="H50" s="84" t="s">
        <v>32</v>
      </c>
      <c r="I50" s="204">
        <f>SUM(J13:J29)</f>
        <v>0</v>
      </c>
      <c r="J50" s="205"/>
    </row>
    <row r="51" spans="1:10" x14ac:dyDescent="0.25">
      <c r="A51" s="79" t="s">
        <v>33</v>
      </c>
      <c r="B51" s="80"/>
      <c r="C51" s="80"/>
      <c r="D51" s="80"/>
      <c r="E51" s="147">
        <f>SUM(E37)</f>
        <v>0</v>
      </c>
      <c r="F51" s="171"/>
      <c r="G51" s="227">
        <f t="shared" ref="G51" si="3">SUM(G37)</f>
        <v>0</v>
      </c>
      <c r="H51" s="84"/>
      <c r="I51" s="85">
        <f>J39</f>
        <v>0</v>
      </c>
      <c r="J51" s="86"/>
    </row>
    <row r="52" spans="1:10" ht="15.75" thickBot="1" x14ac:dyDescent="0.3">
      <c r="A52" s="87" t="s">
        <v>34</v>
      </c>
      <c r="B52" s="88"/>
      <c r="C52" s="88"/>
      <c r="D52" s="88"/>
      <c r="E52" s="89">
        <f>SUM(E30:E39)</f>
        <v>1240.0999999999999</v>
      </c>
      <c r="F52" s="174"/>
      <c r="G52" s="174">
        <f t="shared" ref="G52" si="4">SUM(G30:G39)</f>
        <v>2970579.5999999996</v>
      </c>
      <c r="H52" s="84"/>
      <c r="I52" s="91">
        <f>SUM(J30:J39)</f>
        <v>0</v>
      </c>
      <c r="J52" s="92"/>
    </row>
    <row r="53" spans="1:10" ht="15.75" thickBot="1" x14ac:dyDescent="0.3">
      <c r="A53" s="93" t="s">
        <v>35</v>
      </c>
      <c r="B53" s="94"/>
      <c r="C53" s="94"/>
      <c r="D53" s="94"/>
      <c r="E53" s="95">
        <f>SUM(E50:E52)</f>
        <v>1780.62</v>
      </c>
      <c r="F53" s="96"/>
      <c r="G53" s="208">
        <f>SUM(G50:G52)</f>
        <v>5878336.3257999998</v>
      </c>
      <c r="H53" s="98"/>
      <c r="I53" s="99">
        <f>SUM(I50:J52)</f>
        <v>0</v>
      </c>
      <c r="J53" s="100"/>
    </row>
    <row r="54" spans="1:10" ht="28.5" customHeight="1" x14ac:dyDescent="0.25">
      <c r="A54" s="101" t="s">
        <v>36</v>
      </c>
      <c r="B54" s="102"/>
      <c r="C54" s="102"/>
      <c r="D54" s="102"/>
      <c r="E54" s="102"/>
      <c r="F54" s="102"/>
      <c r="G54" s="102"/>
      <c r="H54" s="102"/>
      <c r="I54" s="102"/>
      <c r="J54" s="102"/>
    </row>
    <row r="56" spans="1:10" x14ac:dyDescent="0.25">
      <c r="G56" s="103" t="s">
        <v>37</v>
      </c>
      <c r="H56" s="103"/>
      <c r="I56" s="103"/>
      <c r="J56" s="103"/>
    </row>
    <row r="57" spans="1:10" x14ac:dyDescent="0.25">
      <c r="G57" s="103"/>
      <c r="H57" s="103"/>
      <c r="I57" s="103"/>
      <c r="J57" s="103"/>
    </row>
    <row r="58" spans="1:10" x14ac:dyDescent="0.25">
      <c r="G58" s="104"/>
      <c r="H58" s="104"/>
      <c r="I58" s="104"/>
      <c r="J58" s="104"/>
    </row>
  </sheetData>
  <sheetProtection password="CE88" sheet="1" objects="1" scenarios="1"/>
  <mergeCells count="76">
    <mergeCell ref="G57:J57"/>
    <mergeCell ref="A52:D52"/>
    <mergeCell ref="I52:J52"/>
    <mergeCell ref="A53:D53"/>
    <mergeCell ref="I53:J53"/>
    <mergeCell ref="A54:J54"/>
    <mergeCell ref="G56:J56"/>
    <mergeCell ref="H39:I39"/>
    <mergeCell ref="B48:D48"/>
    <mergeCell ref="H48:I48"/>
    <mergeCell ref="B49:D49"/>
    <mergeCell ref="H49:I49"/>
    <mergeCell ref="A50:D50"/>
    <mergeCell ref="H50:H53"/>
    <mergeCell ref="I50:J50"/>
    <mergeCell ref="A51:D51"/>
    <mergeCell ref="I51:J51"/>
    <mergeCell ref="B35:B39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C32:D32"/>
    <mergeCell ref="H32:I32"/>
    <mergeCell ref="C33:D33"/>
    <mergeCell ref="H33:I33"/>
    <mergeCell ref="C34:D34"/>
    <mergeCell ref="H34:I34"/>
    <mergeCell ref="B26:C29"/>
    <mergeCell ref="H26:I26"/>
    <mergeCell ref="H27:I27"/>
    <mergeCell ref="H28:I28"/>
    <mergeCell ref="H29:I29"/>
    <mergeCell ref="B30:B34"/>
    <mergeCell ref="C30:D30"/>
    <mergeCell ref="H30:I30"/>
    <mergeCell ref="C31:D31"/>
    <mergeCell ref="H31:I31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18.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6" t="s">
        <v>11</v>
      </c>
      <c r="H11" s="234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5" t="s">
        <v>44</v>
      </c>
      <c r="H12" s="22">
        <v>6</v>
      </c>
      <c r="I12" s="24"/>
      <c r="J12" s="154" t="s">
        <v>45</v>
      </c>
    </row>
    <row r="13" spans="1:10" x14ac:dyDescent="0.25">
      <c r="A13" s="105">
        <v>1</v>
      </c>
      <c r="B13" s="106" t="s">
        <v>38</v>
      </c>
      <c r="C13" s="106"/>
      <c r="D13" s="107" t="s">
        <v>39</v>
      </c>
      <c r="E13" s="211">
        <v>0</v>
      </c>
      <c r="F13" s="185">
        <v>21967.91</v>
      </c>
      <c r="G13" s="186">
        <f>F13*E13</f>
        <v>0</v>
      </c>
      <c r="H13" s="2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188">
        <f t="shared" ref="G14:G39" si="0">F14*E14</f>
        <v>0</v>
      </c>
      <c r="H14" s="236"/>
      <c r="I14" s="44"/>
      <c r="J14" s="45">
        <f t="shared" ref="J14:J39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v>0</v>
      </c>
      <c r="F15" s="41">
        <v>13321</v>
      </c>
      <c r="G15" s="188">
        <f t="shared" si="0"/>
        <v>0</v>
      </c>
      <c r="H15" s="236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v>30</v>
      </c>
      <c r="F16" s="41">
        <v>11341.91</v>
      </c>
      <c r="G16" s="188">
        <f t="shared" si="0"/>
        <v>340257.3</v>
      </c>
      <c r="H16" s="236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v>40</v>
      </c>
      <c r="F17" s="41">
        <v>7531.34</v>
      </c>
      <c r="G17" s="188">
        <f t="shared" si="0"/>
        <v>301253.59999999998</v>
      </c>
      <c r="H17" s="236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v>41.9</v>
      </c>
      <c r="F18" s="41">
        <v>4495.34</v>
      </c>
      <c r="G18" s="188">
        <f t="shared" si="0"/>
        <v>188354.74600000001</v>
      </c>
      <c r="H18" s="236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48">
        <v>0</v>
      </c>
      <c r="F19" s="49">
        <v>2900</v>
      </c>
      <c r="G19" s="190">
        <f t="shared" si="0"/>
        <v>0</v>
      </c>
      <c r="H19" s="237"/>
      <c r="I19" s="52"/>
      <c r="J19" s="53">
        <f t="shared" si="1"/>
        <v>0</v>
      </c>
    </row>
    <row r="20" spans="1:10" x14ac:dyDescent="0.25">
      <c r="A20" s="29">
        <v>8</v>
      </c>
      <c r="B20" s="30" t="s">
        <v>16</v>
      </c>
      <c r="C20" s="30"/>
      <c r="D20" s="31" t="s">
        <v>17</v>
      </c>
      <c r="E20" s="32">
        <v>0</v>
      </c>
      <c r="F20" s="33">
        <v>16966.59</v>
      </c>
      <c r="G20" s="192">
        <f t="shared" si="0"/>
        <v>0</v>
      </c>
      <c r="H20" s="238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0</v>
      </c>
      <c r="F21" s="41">
        <v>9550.75</v>
      </c>
      <c r="G21" s="188">
        <f t="shared" si="0"/>
        <v>0</v>
      </c>
      <c r="H21" s="236"/>
      <c r="I21" s="44"/>
      <c r="J21" s="45">
        <f t="shared" si="1"/>
        <v>0</v>
      </c>
    </row>
    <row r="22" spans="1:10" x14ac:dyDescent="0.25">
      <c r="A22" s="111">
        <v>10</v>
      </c>
      <c r="B22" s="38"/>
      <c r="C22" s="38"/>
      <c r="D22" s="39" t="s">
        <v>19</v>
      </c>
      <c r="E22" s="40">
        <v>33</v>
      </c>
      <c r="F22" s="41">
        <v>5120.5</v>
      </c>
      <c r="G22" s="188">
        <f t="shared" si="0"/>
        <v>168976.5</v>
      </c>
      <c r="H22" s="236"/>
      <c r="I22" s="44"/>
      <c r="J22" s="45">
        <f t="shared" si="1"/>
        <v>0</v>
      </c>
    </row>
    <row r="23" spans="1:10" x14ac:dyDescent="0.25">
      <c r="A23" s="111">
        <v>11</v>
      </c>
      <c r="B23" s="38"/>
      <c r="C23" s="38"/>
      <c r="D23" s="39" t="s">
        <v>20</v>
      </c>
      <c r="E23" s="40">
        <v>34</v>
      </c>
      <c r="F23" s="41">
        <v>3850</v>
      </c>
      <c r="G23" s="188">
        <f t="shared" si="0"/>
        <v>130900</v>
      </c>
      <c r="H23" s="236"/>
      <c r="I23" s="44"/>
      <c r="J23" s="45">
        <f t="shared" si="1"/>
        <v>0</v>
      </c>
    </row>
    <row r="24" spans="1:10" x14ac:dyDescent="0.25">
      <c r="A24" s="111">
        <v>12</v>
      </c>
      <c r="B24" s="38"/>
      <c r="C24" s="38"/>
      <c r="D24" s="39" t="s">
        <v>21</v>
      </c>
      <c r="E24" s="40">
        <v>38.340000000000003</v>
      </c>
      <c r="F24" s="41">
        <v>3000</v>
      </c>
      <c r="G24" s="188">
        <f t="shared" si="0"/>
        <v>115020.00000000001</v>
      </c>
      <c r="H24" s="236"/>
      <c r="I24" s="44"/>
      <c r="J24" s="45">
        <f t="shared" si="1"/>
        <v>0</v>
      </c>
    </row>
    <row r="25" spans="1:10" x14ac:dyDescent="0.25">
      <c r="A25" s="115">
        <v>13</v>
      </c>
      <c r="B25" s="46"/>
      <c r="C25" s="46"/>
      <c r="D25" s="47" t="s">
        <v>22</v>
      </c>
      <c r="E25" s="48">
        <v>0</v>
      </c>
      <c r="F25" s="49">
        <v>2600</v>
      </c>
      <c r="G25" s="190">
        <f t="shared" si="0"/>
        <v>0</v>
      </c>
      <c r="H25" s="237"/>
      <c r="I25" s="52"/>
      <c r="J25" s="53">
        <f t="shared" si="1"/>
        <v>0</v>
      </c>
    </row>
    <row r="26" spans="1:10" x14ac:dyDescent="0.25">
      <c r="A26" s="115">
        <v>14</v>
      </c>
      <c r="B26" s="30" t="s">
        <v>43</v>
      </c>
      <c r="C26" s="30"/>
      <c r="D26" s="31" t="s">
        <v>17</v>
      </c>
      <c r="E26" s="32">
        <v>0</v>
      </c>
      <c r="F26" s="33">
        <v>11756.25</v>
      </c>
      <c r="G26" s="192">
        <f t="shared" si="0"/>
        <v>0</v>
      </c>
      <c r="H26" s="238"/>
      <c r="I26" s="66"/>
      <c r="J26" s="37">
        <f t="shared" si="1"/>
        <v>0</v>
      </c>
    </row>
    <row r="27" spans="1:10" x14ac:dyDescent="0.25">
      <c r="A27" s="115">
        <v>15</v>
      </c>
      <c r="B27" s="38"/>
      <c r="C27" s="38"/>
      <c r="D27" s="39" t="s">
        <v>18</v>
      </c>
      <c r="E27" s="40">
        <v>0</v>
      </c>
      <c r="F27" s="41">
        <v>8143.66</v>
      </c>
      <c r="G27" s="188">
        <f t="shared" si="0"/>
        <v>0</v>
      </c>
      <c r="H27" s="236"/>
      <c r="I27" s="44"/>
      <c r="J27" s="45">
        <f t="shared" si="1"/>
        <v>0</v>
      </c>
    </row>
    <row r="28" spans="1:10" x14ac:dyDescent="0.25">
      <c r="A28" s="115">
        <v>16</v>
      </c>
      <c r="B28" s="38"/>
      <c r="C28" s="38"/>
      <c r="D28" s="39" t="s">
        <v>19</v>
      </c>
      <c r="E28" s="40">
        <v>3</v>
      </c>
      <c r="F28" s="41">
        <v>5289.16</v>
      </c>
      <c r="G28" s="188">
        <f t="shared" si="0"/>
        <v>15867.48</v>
      </c>
      <c r="H28" s="236"/>
      <c r="I28" s="44"/>
      <c r="J28" s="45">
        <f t="shared" si="1"/>
        <v>0</v>
      </c>
    </row>
    <row r="29" spans="1:10" x14ac:dyDescent="0.25">
      <c r="A29" s="115">
        <v>17</v>
      </c>
      <c r="B29" s="46"/>
      <c r="C29" s="46"/>
      <c r="D29" s="47" t="s">
        <v>20</v>
      </c>
      <c r="E29" s="48">
        <v>5.64</v>
      </c>
      <c r="F29" s="49">
        <v>3776.66</v>
      </c>
      <c r="G29" s="190">
        <f t="shared" si="0"/>
        <v>21300.362399999998</v>
      </c>
      <c r="H29" s="237"/>
      <c r="I29" s="52"/>
      <c r="J29" s="53">
        <f t="shared" si="1"/>
        <v>0</v>
      </c>
    </row>
    <row r="30" spans="1:10" x14ac:dyDescent="0.25">
      <c r="A30" s="115">
        <v>18</v>
      </c>
      <c r="B30" s="30" t="s">
        <v>24</v>
      </c>
      <c r="C30" s="30" t="s">
        <v>25</v>
      </c>
      <c r="D30" s="30"/>
      <c r="E30" s="32">
        <v>429.91</v>
      </c>
      <c r="F30" s="33">
        <v>2480</v>
      </c>
      <c r="G30" s="192">
        <f t="shared" si="0"/>
        <v>1066176.8</v>
      </c>
      <c r="H30" s="238"/>
      <c r="I30" s="66"/>
      <c r="J30" s="37">
        <f t="shared" si="1"/>
        <v>0</v>
      </c>
    </row>
    <row r="31" spans="1:10" x14ac:dyDescent="0.25">
      <c r="A31" s="115">
        <v>19</v>
      </c>
      <c r="B31" s="38"/>
      <c r="C31" s="38" t="s">
        <v>26</v>
      </c>
      <c r="D31" s="38"/>
      <c r="E31" s="40">
        <v>0</v>
      </c>
      <c r="F31" s="41">
        <v>1965.21</v>
      </c>
      <c r="G31" s="188">
        <f t="shared" si="0"/>
        <v>0</v>
      </c>
      <c r="H31" s="236"/>
      <c r="I31" s="44"/>
      <c r="J31" s="45">
        <f t="shared" si="1"/>
        <v>0</v>
      </c>
    </row>
    <row r="32" spans="1:10" x14ac:dyDescent="0.25">
      <c r="A32" s="115">
        <v>20</v>
      </c>
      <c r="B32" s="38"/>
      <c r="C32" s="38" t="s">
        <v>27</v>
      </c>
      <c r="D32" s="38"/>
      <c r="E32" s="40">
        <v>0</v>
      </c>
      <c r="F32" s="41">
        <v>1860.4</v>
      </c>
      <c r="G32" s="188">
        <f t="shared" si="0"/>
        <v>0</v>
      </c>
      <c r="H32" s="238"/>
      <c r="I32" s="66"/>
      <c r="J32" s="67">
        <f t="shared" si="1"/>
        <v>0</v>
      </c>
    </row>
    <row r="33" spans="1:10" x14ac:dyDescent="0.25">
      <c r="A33" s="115">
        <v>21</v>
      </c>
      <c r="B33" s="38"/>
      <c r="C33" s="38" t="s">
        <v>28</v>
      </c>
      <c r="D33" s="38"/>
      <c r="E33" s="40">
        <v>0</v>
      </c>
      <c r="F33" s="41">
        <v>1755.58</v>
      </c>
      <c r="G33" s="188">
        <f t="shared" si="0"/>
        <v>0</v>
      </c>
      <c r="H33" s="236"/>
      <c r="I33" s="44"/>
      <c r="J33" s="45">
        <f t="shared" si="1"/>
        <v>0</v>
      </c>
    </row>
    <row r="34" spans="1:10" x14ac:dyDescent="0.25">
      <c r="A34" s="115">
        <v>22</v>
      </c>
      <c r="B34" s="46"/>
      <c r="C34" s="46" t="s">
        <v>29</v>
      </c>
      <c r="D34" s="46"/>
      <c r="E34" s="48">
        <v>0</v>
      </c>
      <c r="F34" s="49">
        <v>1755.58</v>
      </c>
      <c r="G34" s="190">
        <f t="shared" si="0"/>
        <v>0</v>
      </c>
      <c r="H34" s="237"/>
      <c r="I34" s="52"/>
      <c r="J34" s="53">
        <f t="shared" si="1"/>
        <v>0</v>
      </c>
    </row>
    <row r="35" spans="1:10" x14ac:dyDescent="0.25">
      <c r="A35" s="115">
        <v>23</v>
      </c>
      <c r="B35" s="30" t="s">
        <v>30</v>
      </c>
      <c r="C35" s="30" t="s">
        <v>25</v>
      </c>
      <c r="D35" s="30"/>
      <c r="E35" s="32">
        <v>21.91</v>
      </c>
      <c r="F35" s="33">
        <v>1570</v>
      </c>
      <c r="G35" s="192">
        <f t="shared" si="0"/>
        <v>34398.699999999997</v>
      </c>
      <c r="H35" s="238"/>
      <c r="I35" s="66"/>
      <c r="J35" s="37">
        <f t="shared" si="1"/>
        <v>0</v>
      </c>
    </row>
    <row r="36" spans="1:10" x14ac:dyDescent="0.25">
      <c r="A36" s="115">
        <v>24</v>
      </c>
      <c r="B36" s="38"/>
      <c r="C36" s="38" t="s">
        <v>26</v>
      </c>
      <c r="D36" s="38"/>
      <c r="E36" s="40">
        <v>0</v>
      </c>
      <c r="F36" s="41">
        <v>1177.23</v>
      </c>
      <c r="G36" s="188">
        <f t="shared" si="0"/>
        <v>0</v>
      </c>
      <c r="H36" s="236"/>
      <c r="I36" s="44"/>
      <c r="J36" s="67">
        <f t="shared" si="1"/>
        <v>0</v>
      </c>
    </row>
    <row r="37" spans="1:10" x14ac:dyDescent="0.25">
      <c r="A37" s="115">
        <v>25</v>
      </c>
      <c r="B37" s="38"/>
      <c r="C37" s="38" t="s">
        <v>27</v>
      </c>
      <c r="D37" s="38"/>
      <c r="E37" s="40">
        <v>0</v>
      </c>
      <c r="F37" s="41">
        <v>999.48</v>
      </c>
      <c r="G37" s="188">
        <f t="shared" si="0"/>
        <v>0</v>
      </c>
      <c r="H37" s="236"/>
      <c r="I37" s="44"/>
      <c r="J37" s="45">
        <f t="shared" si="1"/>
        <v>0</v>
      </c>
    </row>
    <row r="38" spans="1:10" x14ac:dyDescent="0.25">
      <c r="A38" s="115">
        <v>26</v>
      </c>
      <c r="B38" s="38"/>
      <c r="C38" s="38" t="s">
        <v>28</v>
      </c>
      <c r="D38" s="38"/>
      <c r="E38" s="40">
        <v>0</v>
      </c>
      <c r="F38" s="41">
        <v>928.16</v>
      </c>
      <c r="G38" s="188">
        <f t="shared" si="0"/>
        <v>0</v>
      </c>
      <c r="H38" s="236"/>
      <c r="I38" s="44"/>
      <c r="J38" s="45">
        <f t="shared" si="1"/>
        <v>0</v>
      </c>
    </row>
    <row r="39" spans="1:10" x14ac:dyDescent="0.25">
      <c r="A39" s="122">
        <v>27</v>
      </c>
      <c r="B39" s="68"/>
      <c r="C39" s="68" t="s">
        <v>29</v>
      </c>
      <c r="D39" s="68"/>
      <c r="E39" s="176">
        <v>0</v>
      </c>
      <c r="F39" s="69">
        <v>928.16</v>
      </c>
      <c r="G39" s="194">
        <f t="shared" si="0"/>
        <v>0</v>
      </c>
      <c r="H39" s="240"/>
      <c r="I39" s="127"/>
      <c r="J39" s="128">
        <f t="shared" si="1"/>
        <v>0</v>
      </c>
    </row>
    <row r="40" spans="1:10" x14ac:dyDescent="0.25">
      <c r="A40" s="161"/>
      <c r="B40" s="161"/>
      <c r="C40" s="161"/>
      <c r="D40" s="161"/>
      <c r="E40" s="162"/>
      <c r="F40" s="163"/>
      <c r="G40" s="164"/>
      <c r="H40" s="165"/>
      <c r="I40" s="165"/>
      <c r="J40" s="165"/>
    </row>
    <row r="41" spans="1:10" x14ac:dyDescent="0.25">
      <c r="A41" s="166"/>
      <c r="B41" s="166"/>
      <c r="C41" s="166"/>
      <c r="D41" s="166"/>
      <c r="E41" s="167"/>
      <c r="F41" s="168"/>
      <c r="G41" s="169"/>
      <c r="H41" s="170"/>
      <c r="I41" s="170"/>
      <c r="J41" s="170"/>
    </row>
    <row r="42" spans="1:10" x14ac:dyDescent="0.25">
      <c r="A42" s="166"/>
      <c r="B42" s="166"/>
      <c r="C42" s="166"/>
      <c r="D42" s="166"/>
      <c r="E42" s="167"/>
      <c r="F42" s="168"/>
      <c r="G42" s="169"/>
      <c r="H42" s="170"/>
      <c r="I42" s="170"/>
      <c r="J42" s="170"/>
    </row>
    <row r="43" spans="1:10" x14ac:dyDescent="0.25">
      <c r="A43" s="166"/>
      <c r="B43" s="166"/>
      <c r="C43" s="166"/>
      <c r="D43" s="166"/>
      <c r="E43" s="167"/>
      <c r="F43" s="168"/>
      <c r="G43" s="169"/>
      <c r="H43" s="170"/>
      <c r="I43" s="170"/>
      <c r="J43" s="170"/>
    </row>
    <row r="44" spans="1:10" x14ac:dyDescent="0.25">
      <c r="A44" s="166"/>
      <c r="B44" s="166"/>
      <c r="C44" s="166"/>
      <c r="D44" s="166"/>
      <c r="E44" s="167"/>
      <c r="F44" s="168"/>
      <c r="G44" s="169"/>
      <c r="H44" s="170"/>
      <c r="I44" s="170"/>
      <c r="J44" s="170"/>
    </row>
    <row r="45" spans="1:10" x14ac:dyDescent="0.25">
      <c r="A45" s="166"/>
      <c r="B45" s="166"/>
      <c r="C45" s="166"/>
      <c r="D45" s="166"/>
      <c r="E45" s="167"/>
      <c r="F45" s="168"/>
      <c r="G45" s="169"/>
      <c r="H45" s="170"/>
      <c r="I45" s="170"/>
      <c r="J45" s="170"/>
    </row>
    <row r="46" spans="1:10" x14ac:dyDescent="0.25">
      <c r="A46" s="166"/>
      <c r="B46" s="166"/>
      <c r="C46" s="166"/>
      <c r="D46" s="166"/>
      <c r="E46" s="167"/>
      <c r="F46" s="168"/>
      <c r="G46" s="169"/>
      <c r="H46" s="170"/>
      <c r="I46" s="170"/>
      <c r="J46" s="170"/>
    </row>
    <row r="47" spans="1:10" ht="15.75" thickBot="1" x14ac:dyDescent="0.3">
      <c r="A47" s="196"/>
      <c r="B47" s="196"/>
      <c r="C47" s="196"/>
      <c r="D47" s="196"/>
      <c r="E47" s="213"/>
      <c r="F47" s="198"/>
      <c r="G47" s="197"/>
      <c r="H47" s="199"/>
      <c r="I47" s="199"/>
      <c r="J47" s="199"/>
    </row>
    <row r="48" spans="1:10" ht="115.5" x14ac:dyDescent="0.25">
      <c r="A48" s="14" t="s">
        <v>7</v>
      </c>
      <c r="B48" s="15" t="s">
        <v>8</v>
      </c>
      <c r="C48" s="15"/>
      <c r="D48" s="15"/>
      <c r="E48" s="16" t="s">
        <v>9</v>
      </c>
      <c r="F48" s="16" t="s">
        <v>10</v>
      </c>
      <c r="G48" s="16" t="s">
        <v>11</v>
      </c>
      <c r="H48" s="234" t="s">
        <v>12</v>
      </c>
      <c r="I48" s="19"/>
      <c r="J48" s="20" t="s">
        <v>13</v>
      </c>
    </row>
    <row r="49" spans="1:10" ht="15.75" thickBot="1" x14ac:dyDescent="0.3">
      <c r="A49" s="21">
        <v>1</v>
      </c>
      <c r="B49" s="22">
        <v>2</v>
      </c>
      <c r="C49" s="23"/>
      <c r="D49" s="24"/>
      <c r="E49" s="25">
        <v>3</v>
      </c>
      <c r="F49" s="25">
        <v>4</v>
      </c>
      <c r="G49" s="25" t="s">
        <v>44</v>
      </c>
      <c r="H49" s="22">
        <v>6</v>
      </c>
      <c r="I49" s="24"/>
      <c r="J49" s="154" t="s">
        <v>45</v>
      </c>
    </row>
    <row r="50" spans="1:10" x14ac:dyDescent="0.25">
      <c r="A50" s="200" t="s">
        <v>31</v>
      </c>
      <c r="B50" s="201"/>
      <c r="C50" s="201"/>
      <c r="D50" s="201"/>
      <c r="E50" s="214">
        <f>SUM(E13:E29)</f>
        <v>225.88</v>
      </c>
      <c r="F50" s="202"/>
      <c r="G50" s="226">
        <f t="shared" ref="G50" si="2">SUM(G13:G29)</f>
        <v>1281929.9883999999</v>
      </c>
      <c r="H50" s="84" t="s">
        <v>32</v>
      </c>
      <c r="I50" s="204">
        <f>SUM(J13:J29)</f>
        <v>0</v>
      </c>
      <c r="J50" s="205"/>
    </row>
    <row r="51" spans="1:10" x14ac:dyDescent="0.25">
      <c r="A51" s="79" t="s">
        <v>33</v>
      </c>
      <c r="B51" s="80"/>
      <c r="C51" s="80"/>
      <c r="D51" s="80"/>
      <c r="E51" s="147">
        <f>E37</f>
        <v>0</v>
      </c>
      <c r="F51" s="171"/>
      <c r="G51" s="227">
        <f t="shared" ref="G51" si="3">G37</f>
        <v>0</v>
      </c>
      <c r="H51" s="84"/>
      <c r="I51" s="85">
        <f>SUM(J39)</f>
        <v>0</v>
      </c>
      <c r="J51" s="86"/>
    </row>
    <row r="52" spans="1:10" ht="15.75" thickBot="1" x14ac:dyDescent="0.3">
      <c r="A52" s="87" t="s">
        <v>34</v>
      </c>
      <c r="B52" s="88"/>
      <c r="C52" s="88"/>
      <c r="D52" s="88"/>
      <c r="E52" s="89">
        <f>SUM(E30:E39)</f>
        <v>451.82000000000005</v>
      </c>
      <c r="F52" s="174"/>
      <c r="G52" s="174">
        <f t="shared" ref="G52" si="4">SUM(G30:G39)</f>
        <v>1100575.5</v>
      </c>
      <c r="H52" s="84"/>
      <c r="I52" s="91">
        <f>SUM(J30:J39)</f>
        <v>0</v>
      </c>
      <c r="J52" s="92"/>
    </row>
    <row r="53" spans="1:10" ht="15.75" thickBot="1" x14ac:dyDescent="0.3">
      <c r="A53" s="93" t="s">
        <v>35</v>
      </c>
      <c r="B53" s="94"/>
      <c r="C53" s="94"/>
      <c r="D53" s="94"/>
      <c r="E53" s="95">
        <f>SUM(E50:E52)</f>
        <v>677.7</v>
      </c>
      <c r="F53" s="96"/>
      <c r="G53" s="208">
        <f>SUM(G50:G52)</f>
        <v>2382505.4884000001</v>
      </c>
      <c r="H53" s="98"/>
      <c r="I53" s="99">
        <f>SUM(I50:J52)</f>
        <v>0</v>
      </c>
      <c r="J53" s="100"/>
    </row>
    <row r="54" spans="1:10" ht="31.5" customHeight="1" x14ac:dyDescent="0.25">
      <c r="A54" s="101" t="s">
        <v>36</v>
      </c>
      <c r="B54" s="102"/>
      <c r="C54" s="102"/>
      <c r="D54" s="102"/>
      <c r="E54" s="102"/>
      <c r="F54" s="102"/>
      <c r="G54" s="102"/>
      <c r="H54" s="102"/>
      <c r="I54" s="102"/>
      <c r="J54" s="102"/>
    </row>
    <row r="56" spans="1:10" x14ac:dyDescent="0.25">
      <c r="G56" s="103" t="s">
        <v>37</v>
      </c>
      <c r="H56" s="103"/>
      <c r="I56" s="103"/>
      <c r="J56" s="103"/>
    </row>
    <row r="57" spans="1:10" x14ac:dyDescent="0.25">
      <c r="G57" s="103"/>
      <c r="H57" s="103"/>
      <c r="I57" s="103"/>
      <c r="J57" s="103"/>
    </row>
    <row r="58" spans="1:10" x14ac:dyDescent="0.25">
      <c r="G58" s="104"/>
      <c r="H58" s="104"/>
      <c r="I58" s="104"/>
      <c r="J58" s="104"/>
    </row>
  </sheetData>
  <sheetProtection password="CE88" sheet="1" objects="1" scenarios="1"/>
  <mergeCells count="76">
    <mergeCell ref="G57:J57"/>
    <mergeCell ref="A52:D52"/>
    <mergeCell ref="I52:J52"/>
    <mergeCell ref="A53:D53"/>
    <mergeCell ref="I53:J53"/>
    <mergeCell ref="A54:J54"/>
    <mergeCell ref="G56:J56"/>
    <mergeCell ref="H39:I39"/>
    <mergeCell ref="B48:D48"/>
    <mergeCell ref="H48:I48"/>
    <mergeCell ref="B49:D49"/>
    <mergeCell ref="H49:I49"/>
    <mergeCell ref="A50:D50"/>
    <mergeCell ref="H50:H53"/>
    <mergeCell ref="I50:J50"/>
    <mergeCell ref="A51:D51"/>
    <mergeCell ref="I51:J51"/>
    <mergeCell ref="B35:B39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C32:D32"/>
    <mergeCell ref="H32:I32"/>
    <mergeCell ref="C33:D33"/>
    <mergeCell ref="H33:I33"/>
    <mergeCell ref="C34:D34"/>
    <mergeCell ref="H34:I34"/>
    <mergeCell ref="B26:C29"/>
    <mergeCell ref="H26:I26"/>
    <mergeCell ref="H27:I27"/>
    <mergeCell ref="H28:I28"/>
    <mergeCell ref="H29:I29"/>
    <mergeCell ref="B30:B34"/>
    <mergeCell ref="C30:D30"/>
    <mergeCell ref="H30:I30"/>
    <mergeCell ref="C31:D31"/>
    <mergeCell ref="H31:I31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19.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41.75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ht="15" customHeight="1" x14ac:dyDescent="0.25">
      <c r="A13" s="29">
        <v>1</v>
      </c>
      <c r="B13" s="30" t="s">
        <v>16</v>
      </c>
      <c r="C13" s="30"/>
      <c r="D13" s="31" t="s">
        <v>17</v>
      </c>
      <c r="E13" s="32">
        <v>0</v>
      </c>
      <c r="F13" s="33">
        <v>16966.59</v>
      </c>
      <c r="G13" s="34">
        <f t="shared" ref="G13:G19" si="0">F13*E13</f>
        <v>0</v>
      </c>
      <c r="H13" s="35"/>
      <c r="I13" s="36"/>
      <c r="J13" s="37">
        <f>H13*E13</f>
        <v>0</v>
      </c>
    </row>
    <row r="14" spans="1:10" x14ac:dyDescent="0.25">
      <c r="A14" s="29">
        <v>2</v>
      </c>
      <c r="B14" s="38"/>
      <c r="C14" s="38"/>
      <c r="D14" s="39" t="s">
        <v>18</v>
      </c>
      <c r="E14" s="40">
        <v>0</v>
      </c>
      <c r="F14" s="41">
        <v>9550.75</v>
      </c>
      <c r="G14" s="42">
        <f t="shared" si="0"/>
        <v>0</v>
      </c>
      <c r="H14" s="43"/>
      <c r="I14" s="44"/>
      <c r="J14" s="45">
        <f t="shared" ref="J14:J29" si="1">H14*E14</f>
        <v>0</v>
      </c>
    </row>
    <row r="15" spans="1:10" x14ac:dyDescent="0.25">
      <c r="A15" s="29">
        <v>3</v>
      </c>
      <c r="B15" s="38"/>
      <c r="C15" s="38"/>
      <c r="D15" s="39" t="s">
        <v>19</v>
      </c>
      <c r="E15" s="40">
        <v>0</v>
      </c>
      <c r="F15" s="41">
        <v>5120.5</v>
      </c>
      <c r="G15" s="42">
        <f t="shared" si="0"/>
        <v>0</v>
      </c>
      <c r="H15" s="43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/>
      <c r="D16" s="39" t="s">
        <v>20</v>
      </c>
      <c r="E16" s="40">
        <v>19.46</v>
      </c>
      <c r="F16" s="41">
        <v>3850</v>
      </c>
      <c r="G16" s="42">
        <f t="shared" si="0"/>
        <v>74921</v>
      </c>
      <c r="H16" s="43"/>
      <c r="I16" s="44"/>
      <c r="J16" s="45">
        <f t="shared" si="1"/>
        <v>0</v>
      </c>
    </row>
    <row r="17" spans="1:10" x14ac:dyDescent="0.25">
      <c r="A17" s="29">
        <v>5</v>
      </c>
      <c r="B17" s="38"/>
      <c r="C17" s="38"/>
      <c r="D17" s="39" t="s">
        <v>21</v>
      </c>
      <c r="E17" s="40">
        <v>0</v>
      </c>
      <c r="F17" s="41">
        <v>3000</v>
      </c>
      <c r="G17" s="42">
        <f t="shared" si="0"/>
        <v>0</v>
      </c>
      <c r="H17" s="43"/>
      <c r="I17" s="44"/>
      <c r="J17" s="45">
        <f t="shared" si="1"/>
        <v>0</v>
      </c>
    </row>
    <row r="18" spans="1:10" x14ac:dyDescent="0.25">
      <c r="A18" s="29">
        <v>6</v>
      </c>
      <c r="B18" s="46"/>
      <c r="C18" s="46"/>
      <c r="D18" s="47" t="s">
        <v>22</v>
      </c>
      <c r="E18" s="48">
        <v>0</v>
      </c>
      <c r="F18" s="49">
        <v>2600</v>
      </c>
      <c r="G18" s="50">
        <f t="shared" si="0"/>
        <v>0</v>
      </c>
      <c r="H18" s="51"/>
      <c r="I18" s="52"/>
      <c r="J18" s="53">
        <f t="shared" si="1"/>
        <v>0</v>
      </c>
    </row>
    <row r="19" spans="1:10" x14ac:dyDescent="0.25">
      <c r="A19" s="29">
        <v>7</v>
      </c>
      <c r="B19" s="54" t="s">
        <v>23</v>
      </c>
      <c r="C19" s="55"/>
      <c r="D19" s="56"/>
      <c r="E19" s="57">
        <v>5.5</v>
      </c>
      <c r="F19" s="58">
        <v>2751.84</v>
      </c>
      <c r="G19" s="59">
        <f t="shared" si="0"/>
        <v>15135.12</v>
      </c>
      <c r="H19" s="60"/>
      <c r="I19" s="61"/>
      <c r="J19" s="62">
        <f t="shared" si="1"/>
        <v>0</v>
      </c>
    </row>
    <row r="20" spans="1:10" ht="15" customHeight="1" x14ac:dyDescent="0.25">
      <c r="A20" s="29">
        <v>8</v>
      </c>
      <c r="B20" s="30" t="s">
        <v>24</v>
      </c>
      <c r="C20" s="30" t="s">
        <v>25</v>
      </c>
      <c r="D20" s="30"/>
      <c r="E20" s="32">
        <v>365.55</v>
      </c>
      <c r="F20" s="33">
        <v>2480</v>
      </c>
      <c r="G20" s="34">
        <f>F20*E20</f>
        <v>906564</v>
      </c>
      <c r="H20" s="63"/>
      <c r="I20" s="64"/>
      <c r="J20" s="37">
        <f t="shared" si="1"/>
        <v>0</v>
      </c>
    </row>
    <row r="21" spans="1:10" x14ac:dyDescent="0.25">
      <c r="A21" s="29">
        <v>9</v>
      </c>
      <c r="B21" s="38"/>
      <c r="C21" s="38" t="s">
        <v>26</v>
      </c>
      <c r="D21" s="38"/>
      <c r="E21" s="40">
        <v>0</v>
      </c>
      <c r="F21" s="41">
        <v>1965.21</v>
      </c>
      <c r="G21" s="42">
        <f t="shared" ref="G21:G29" si="2">F21*E21</f>
        <v>0</v>
      </c>
      <c r="H21" s="43"/>
      <c r="I21" s="44"/>
      <c r="J21" s="45">
        <f t="shared" si="1"/>
        <v>0</v>
      </c>
    </row>
    <row r="22" spans="1:10" ht="15" customHeight="1" x14ac:dyDescent="0.25">
      <c r="A22" s="29">
        <v>10</v>
      </c>
      <c r="B22" s="38"/>
      <c r="C22" s="38" t="s">
        <v>27</v>
      </c>
      <c r="D22" s="38"/>
      <c r="E22" s="40">
        <v>0</v>
      </c>
      <c r="F22" s="41">
        <v>1860.4</v>
      </c>
      <c r="G22" s="42">
        <f t="shared" si="2"/>
        <v>0</v>
      </c>
      <c r="H22" s="43"/>
      <c r="I22" s="44"/>
      <c r="J22" s="45">
        <f t="shared" si="1"/>
        <v>0</v>
      </c>
    </row>
    <row r="23" spans="1:10" ht="15" customHeight="1" x14ac:dyDescent="0.25">
      <c r="A23" s="29">
        <v>11</v>
      </c>
      <c r="B23" s="38"/>
      <c r="C23" s="38" t="s">
        <v>28</v>
      </c>
      <c r="D23" s="38"/>
      <c r="E23" s="40">
        <v>0</v>
      </c>
      <c r="F23" s="41">
        <v>1755.58</v>
      </c>
      <c r="G23" s="42">
        <f t="shared" si="2"/>
        <v>0</v>
      </c>
      <c r="H23" s="43"/>
      <c r="I23" s="44"/>
      <c r="J23" s="45">
        <f t="shared" si="1"/>
        <v>0</v>
      </c>
    </row>
    <row r="24" spans="1:10" ht="15" customHeight="1" x14ac:dyDescent="0.25">
      <c r="A24" s="29">
        <v>12</v>
      </c>
      <c r="B24" s="46"/>
      <c r="C24" s="46" t="s">
        <v>29</v>
      </c>
      <c r="D24" s="46"/>
      <c r="E24" s="40">
        <v>0</v>
      </c>
      <c r="F24" s="49">
        <v>1755.58</v>
      </c>
      <c r="G24" s="50">
        <f t="shared" si="2"/>
        <v>0</v>
      </c>
      <c r="H24" s="51"/>
      <c r="I24" s="52"/>
      <c r="J24" s="53">
        <f t="shared" si="1"/>
        <v>0</v>
      </c>
    </row>
    <row r="25" spans="1:10" ht="15" customHeight="1" x14ac:dyDescent="0.25">
      <c r="A25" s="29">
        <v>13</v>
      </c>
      <c r="B25" s="30" t="s">
        <v>30</v>
      </c>
      <c r="C25" s="30" t="s">
        <v>25</v>
      </c>
      <c r="D25" s="30"/>
      <c r="E25" s="32">
        <v>7.07</v>
      </c>
      <c r="F25" s="33">
        <v>1570</v>
      </c>
      <c r="G25" s="34">
        <f t="shared" si="2"/>
        <v>11099.9</v>
      </c>
      <c r="H25" s="65"/>
      <c r="I25" s="66"/>
      <c r="J25" s="67">
        <f t="shared" si="1"/>
        <v>0</v>
      </c>
    </row>
    <row r="26" spans="1:10" x14ac:dyDescent="0.25">
      <c r="A26" s="29">
        <v>14</v>
      </c>
      <c r="B26" s="38"/>
      <c r="C26" s="38" t="s">
        <v>26</v>
      </c>
      <c r="D26" s="38"/>
      <c r="E26" s="40">
        <v>0</v>
      </c>
      <c r="F26" s="41">
        <v>1177.23</v>
      </c>
      <c r="G26" s="42">
        <f t="shared" si="2"/>
        <v>0</v>
      </c>
      <c r="H26" s="43"/>
      <c r="I26" s="44"/>
      <c r="J26" s="45">
        <f t="shared" si="1"/>
        <v>0</v>
      </c>
    </row>
    <row r="27" spans="1:10" ht="15" customHeight="1" x14ac:dyDescent="0.25">
      <c r="A27" s="29">
        <v>15</v>
      </c>
      <c r="B27" s="38"/>
      <c r="C27" s="38" t="s">
        <v>27</v>
      </c>
      <c r="D27" s="38"/>
      <c r="E27" s="40">
        <v>0</v>
      </c>
      <c r="F27" s="41">
        <v>999.48</v>
      </c>
      <c r="G27" s="42">
        <f t="shared" si="2"/>
        <v>0</v>
      </c>
      <c r="H27" s="51"/>
      <c r="I27" s="52"/>
      <c r="J27" s="53">
        <f t="shared" si="1"/>
        <v>0</v>
      </c>
    </row>
    <row r="28" spans="1:10" ht="15" customHeight="1" x14ac:dyDescent="0.25">
      <c r="A28" s="29">
        <v>16</v>
      </c>
      <c r="B28" s="38"/>
      <c r="C28" s="38" t="s">
        <v>28</v>
      </c>
      <c r="D28" s="38"/>
      <c r="E28" s="40">
        <v>0</v>
      </c>
      <c r="F28" s="41">
        <v>928.16</v>
      </c>
      <c r="G28" s="42">
        <f t="shared" si="2"/>
        <v>0</v>
      </c>
      <c r="H28" s="43"/>
      <c r="I28" s="44"/>
      <c r="J28" s="45">
        <f t="shared" si="1"/>
        <v>0</v>
      </c>
    </row>
    <row r="29" spans="1:10" ht="15.75" customHeight="1" thickBot="1" x14ac:dyDescent="0.3">
      <c r="A29" s="29">
        <v>17</v>
      </c>
      <c r="B29" s="68"/>
      <c r="C29" s="68" t="s">
        <v>29</v>
      </c>
      <c r="D29" s="68"/>
      <c r="E29" s="40">
        <v>0</v>
      </c>
      <c r="F29" s="69">
        <v>928.16</v>
      </c>
      <c r="G29" s="70">
        <f t="shared" si="2"/>
        <v>0</v>
      </c>
      <c r="H29" s="51"/>
      <c r="I29" s="52"/>
      <c r="J29" s="53">
        <f t="shared" si="1"/>
        <v>0</v>
      </c>
    </row>
    <row r="30" spans="1:10" ht="15" customHeight="1" x14ac:dyDescent="0.25">
      <c r="A30" s="71" t="s">
        <v>31</v>
      </c>
      <c r="B30" s="72"/>
      <c r="C30" s="72"/>
      <c r="D30" s="72"/>
      <c r="E30" s="73">
        <f>SUM(E13:E18)</f>
        <v>19.46</v>
      </c>
      <c r="F30" s="74"/>
      <c r="G30" s="75">
        <f>SUM(G13:G18)</f>
        <v>74921</v>
      </c>
      <c r="H30" s="76" t="s">
        <v>32</v>
      </c>
      <c r="I30" s="77">
        <f>SUM(J13:J18)</f>
        <v>0</v>
      </c>
      <c r="J30" s="78"/>
    </row>
    <row r="31" spans="1:10" ht="15" customHeight="1" x14ac:dyDescent="0.25">
      <c r="A31" s="79" t="s">
        <v>33</v>
      </c>
      <c r="B31" s="80"/>
      <c r="C31" s="80"/>
      <c r="D31" s="80"/>
      <c r="E31" s="81">
        <f>SUM(E19:E19)</f>
        <v>5.5</v>
      </c>
      <c r="F31" s="82"/>
      <c r="G31" s="83">
        <f>SUM(G19:G19)</f>
        <v>15135.12</v>
      </c>
      <c r="H31" s="84"/>
      <c r="I31" s="85">
        <f>SUM(J19)</f>
        <v>0</v>
      </c>
      <c r="J31" s="86"/>
    </row>
    <row r="32" spans="1:10" ht="15.75" customHeight="1" thickBot="1" x14ac:dyDescent="0.3">
      <c r="A32" s="87" t="s">
        <v>34</v>
      </c>
      <c r="B32" s="88"/>
      <c r="C32" s="88"/>
      <c r="D32" s="88"/>
      <c r="E32" s="89">
        <f>SUM(E20:E29)</f>
        <v>372.62</v>
      </c>
      <c r="F32" s="82"/>
      <c r="G32" s="90">
        <f t="shared" ref="G32" si="3">SUM(G20:G29)</f>
        <v>917663.9</v>
      </c>
      <c r="H32" s="84"/>
      <c r="I32" s="91">
        <f>SUM(J20:J29)</f>
        <v>0</v>
      </c>
      <c r="J32" s="92"/>
    </row>
    <row r="33" spans="1:10" ht="15.75" customHeight="1" thickBot="1" x14ac:dyDescent="0.3">
      <c r="A33" s="93" t="s">
        <v>35</v>
      </c>
      <c r="B33" s="94"/>
      <c r="C33" s="94"/>
      <c r="D33" s="94"/>
      <c r="E33" s="95">
        <f>SUM(E30:E32)</f>
        <v>397.58</v>
      </c>
      <c r="F33" s="96"/>
      <c r="G33" s="97">
        <f>SUM(G30:G32)</f>
        <v>1007720.02</v>
      </c>
      <c r="H33" s="98"/>
      <c r="I33" s="99">
        <f>SUM(I30:J32)</f>
        <v>0</v>
      </c>
      <c r="J33" s="100"/>
    </row>
    <row r="34" spans="1:10" ht="30.75" customHeight="1" x14ac:dyDescent="0.25">
      <c r="A34" s="101" t="s">
        <v>36</v>
      </c>
      <c r="B34" s="102"/>
      <c r="C34" s="102"/>
      <c r="D34" s="102"/>
      <c r="E34" s="102"/>
      <c r="F34" s="102"/>
      <c r="G34" s="102"/>
      <c r="H34" s="102"/>
      <c r="I34" s="102"/>
      <c r="J34" s="102"/>
    </row>
    <row r="39" spans="1:10" x14ac:dyDescent="0.25">
      <c r="G39" s="103" t="s">
        <v>37</v>
      </c>
      <c r="H39" s="103"/>
      <c r="I39" s="103"/>
      <c r="J39" s="103"/>
    </row>
    <row r="40" spans="1:10" x14ac:dyDescent="0.25">
      <c r="G40" s="103"/>
      <c r="H40" s="103"/>
      <c r="I40" s="103"/>
      <c r="J40" s="103"/>
    </row>
    <row r="41" spans="1:10" x14ac:dyDescent="0.25">
      <c r="G41" s="104"/>
      <c r="H41" s="104"/>
      <c r="I41" s="104"/>
      <c r="J41" s="104"/>
    </row>
  </sheetData>
  <sheetProtection password="CE88" sheet="1" objects="1" scenarios="1"/>
  <mergeCells count="61">
    <mergeCell ref="I32:J32"/>
    <mergeCell ref="A33:D33"/>
    <mergeCell ref="I33:J33"/>
    <mergeCell ref="A34:J34"/>
    <mergeCell ref="G39:J39"/>
    <mergeCell ref="G40:J40"/>
    <mergeCell ref="C28:D28"/>
    <mergeCell ref="H28:I28"/>
    <mergeCell ref="C29:D29"/>
    <mergeCell ref="H29:I29"/>
    <mergeCell ref="A30:D30"/>
    <mergeCell ref="H30:H33"/>
    <mergeCell ref="I30:J30"/>
    <mergeCell ref="A31:D31"/>
    <mergeCell ref="I31:J31"/>
    <mergeCell ref="A32:D32"/>
    <mergeCell ref="H23:I23"/>
    <mergeCell ref="C24:D24"/>
    <mergeCell ref="H24:I24"/>
    <mergeCell ref="B25:B29"/>
    <mergeCell ref="C25:D25"/>
    <mergeCell ref="H25:I25"/>
    <mergeCell ref="C26:D26"/>
    <mergeCell ref="H26:I26"/>
    <mergeCell ref="C27:D27"/>
    <mergeCell ref="H27:I27"/>
    <mergeCell ref="B19:D19"/>
    <mergeCell ref="H19:I19"/>
    <mergeCell ref="B20:B24"/>
    <mergeCell ref="C20:D20"/>
    <mergeCell ref="H20:I20"/>
    <mergeCell ref="C21:D21"/>
    <mergeCell ref="H21:I21"/>
    <mergeCell ref="C22:D22"/>
    <mergeCell ref="H22:I22"/>
    <mergeCell ref="C23:D23"/>
    <mergeCell ref="B13:C18"/>
    <mergeCell ref="H13:I13"/>
    <mergeCell ref="H14:I14"/>
    <mergeCell ref="H15:I15"/>
    <mergeCell ref="H16:I16"/>
    <mergeCell ref="H17:I17"/>
    <mergeCell ref="H18:I18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бр.2.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6" t="s">
        <v>11</v>
      </c>
      <c r="H11" s="234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5" t="s">
        <v>44</v>
      </c>
      <c r="H12" s="22">
        <v>6</v>
      </c>
      <c r="I12" s="24"/>
      <c r="J12" s="154" t="s">
        <v>45</v>
      </c>
    </row>
    <row r="13" spans="1:10" x14ac:dyDescent="0.25">
      <c r="A13" s="29">
        <v>1</v>
      </c>
      <c r="B13" s="30" t="s">
        <v>16</v>
      </c>
      <c r="C13" s="30"/>
      <c r="D13" s="31" t="s">
        <v>17</v>
      </c>
      <c r="E13" s="32">
        <v>0</v>
      </c>
      <c r="F13" s="33">
        <v>16966.59</v>
      </c>
      <c r="G13" s="192">
        <f t="shared" ref="G13:G28" si="0">F13*E13</f>
        <v>0</v>
      </c>
      <c r="H13" s="235"/>
      <c r="I13" s="36"/>
      <c r="J13" s="37">
        <f>H13*E13</f>
        <v>0</v>
      </c>
    </row>
    <row r="14" spans="1:10" x14ac:dyDescent="0.25">
      <c r="A14" s="29">
        <v>2</v>
      </c>
      <c r="B14" s="38"/>
      <c r="C14" s="38"/>
      <c r="D14" s="39" t="s">
        <v>18</v>
      </c>
      <c r="E14" s="40">
        <v>0</v>
      </c>
      <c r="F14" s="41">
        <v>9550.75</v>
      </c>
      <c r="G14" s="188">
        <f t="shared" si="0"/>
        <v>0</v>
      </c>
      <c r="H14" s="236"/>
      <c r="I14" s="44"/>
      <c r="J14" s="45">
        <f t="shared" ref="J14:J28" si="1">H14*E14</f>
        <v>0</v>
      </c>
    </row>
    <row r="15" spans="1:10" x14ac:dyDescent="0.25">
      <c r="A15" s="29">
        <v>3</v>
      </c>
      <c r="B15" s="38"/>
      <c r="C15" s="38"/>
      <c r="D15" s="39" t="s">
        <v>19</v>
      </c>
      <c r="E15" s="40">
        <v>12</v>
      </c>
      <c r="F15" s="41">
        <v>5120.5</v>
      </c>
      <c r="G15" s="188">
        <f t="shared" si="0"/>
        <v>61446</v>
      </c>
      <c r="H15" s="236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/>
      <c r="D16" s="39" t="s">
        <v>20</v>
      </c>
      <c r="E16" s="40">
        <v>15</v>
      </c>
      <c r="F16" s="41">
        <v>3850</v>
      </c>
      <c r="G16" s="188">
        <f t="shared" si="0"/>
        <v>57750</v>
      </c>
      <c r="H16" s="236"/>
      <c r="I16" s="44"/>
      <c r="J16" s="45">
        <f t="shared" si="1"/>
        <v>0</v>
      </c>
    </row>
    <row r="17" spans="1:10" x14ac:dyDescent="0.25">
      <c r="A17" s="29">
        <v>5</v>
      </c>
      <c r="B17" s="38"/>
      <c r="C17" s="38"/>
      <c r="D17" s="39" t="s">
        <v>21</v>
      </c>
      <c r="E17" s="40">
        <v>20.34</v>
      </c>
      <c r="F17" s="41">
        <v>3000</v>
      </c>
      <c r="G17" s="188">
        <f t="shared" si="0"/>
        <v>61020</v>
      </c>
      <c r="H17" s="236"/>
      <c r="I17" s="44"/>
      <c r="J17" s="45">
        <f t="shared" si="1"/>
        <v>0</v>
      </c>
    </row>
    <row r="18" spans="1:10" x14ac:dyDescent="0.25">
      <c r="A18" s="29">
        <v>6</v>
      </c>
      <c r="B18" s="46"/>
      <c r="C18" s="46"/>
      <c r="D18" s="47" t="s">
        <v>22</v>
      </c>
      <c r="E18" s="48">
        <v>0</v>
      </c>
      <c r="F18" s="49">
        <v>2600</v>
      </c>
      <c r="G18" s="190">
        <f t="shared" si="0"/>
        <v>0</v>
      </c>
      <c r="H18" s="240"/>
      <c r="I18" s="127"/>
      <c r="J18" s="128">
        <f t="shared" si="1"/>
        <v>0</v>
      </c>
    </row>
    <row r="19" spans="1:10" x14ac:dyDescent="0.25">
      <c r="A19" s="29">
        <v>7</v>
      </c>
      <c r="B19" s="30" t="s">
        <v>24</v>
      </c>
      <c r="C19" s="30" t="s">
        <v>25</v>
      </c>
      <c r="D19" s="30"/>
      <c r="E19" s="32">
        <v>148.72999999999999</v>
      </c>
      <c r="F19" s="33">
        <v>2930</v>
      </c>
      <c r="G19" s="192">
        <f t="shared" si="0"/>
        <v>435778.89999999997</v>
      </c>
      <c r="H19" s="241"/>
      <c r="I19" s="242"/>
      <c r="J19" s="243">
        <f t="shared" si="1"/>
        <v>0</v>
      </c>
    </row>
    <row r="20" spans="1:10" x14ac:dyDescent="0.25">
      <c r="A20" s="29">
        <v>8</v>
      </c>
      <c r="B20" s="38"/>
      <c r="C20" s="38" t="s">
        <v>26</v>
      </c>
      <c r="D20" s="38"/>
      <c r="E20" s="40">
        <v>0</v>
      </c>
      <c r="F20" s="41">
        <v>2415.21</v>
      </c>
      <c r="G20" s="188">
        <f t="shared" si="0"/>
        <v>0</v>
      </c>
      <c r="H20" s="238"/>
      <c r="I20" s="66"/>
      <c r="J20" s="37">
        <f t="shared" si="1"/>
        <v>0</v>
      </c>
    </row>
    <row r="21" spans="1:10" x14ac:dyDescent="0.25">
      <c r="A21" s="29">
        <v>9</v>
      </c>
      <c r="B21" s="38"/>
      <c r="C21" s="38" t="s">
        <v>27</v>
      </c>
      <c r="D21" s="38"/>
      <c r="E21" s="40">
        <v>0</v>
      </c>
      <c r="F21" s="41">
        <v>2310.4</v>
      </c>
      <c r="G21" s="188">
        <f t="shared" si="0"/>
        <v>0</v>
      </c>
      <c r="H21" s="236"/>
      <c r="I21" s="44"/>
      <c r="J21" s="45">
        <f t="shared" si="1"/>
        <v>0</v>
      </c>
    </row>
    <row r="22" spans="1:10" x14ac:dyDescent="0.25">
      <c r="A22" s="29">
        <v>10</v>
      </c>
      <c r="B22" s="38"/>
      <c r="C22" s="38" t="s">
        <v>28</v>
      </c>
      <c r="D22" s="38"/>
      <c r="E22" s="40">
        <v>0</v>
      </c>
      <c r="F22" s="41">
        <v>2205.58</v>
      </c>
      <c r="G22" s="188">
        <f t="shared" si="0"/>
        <v>0</v>
      </c>
      <c r="H22" s="236"/>
      <c r="I22" s="44"/>
      <c r="J22" s="45">
        <f t="shared" si="1"/>
        <v>0</v>
      </c>
    </row>
    <row r="23" spans="1:10" x14ac:dyDescent="0.25">
      <c r="A23" s="29">
        <v>11</v>
      </c>
      <c r="B23" s="46"/>
      <c r="C23" s="46" t="s">
        <v>29</v>
      </c>
      <c r="D23" s="46"/>
      <c r="E23" s="48">
        <v>0</v>
      </c>
      <c r="F23" s="49">
        <v>2205.58</v>
      </c>
      <c r="G23" s="190">
        <f t="shared" si="0"/>
        <v>0</v>
      </c>
      <c r="H23" s="237"/>
      <c r="I23" s="52"/>
      <c r="J23" s="53">
        <f t="shared" si="1"/>
        <v>0</v>
      </c>
    </row>
    <row r="24" spans="1:10" x14ac:dyDescent="0.25">
      <c r="A24" s="29">
        <v>12</v>
      </c>
      <c r="B24" s="30" t="s">
        <v>30</v>
      </c>
      <c r="C24" s="30" t="s">
        <v>25</v>
      </c>
      <c r="D24" s="30"/>
      <c r="E24" s="32">
        <v>9.3699999999999992</v>
      </c>
      <c r="F24" s="33">
        <v>2020</v>
      </c>
      <c r="G24" s="192">
        <f t="shared" si="0"/>
        <v>18927.399999999998</v>
      </c>
      <c r="H24" s="238"/>
      <c r="I24" s="66"/>
      <c r="J24" s="37">
        <f t="shared" si="1"/>
        <v>0</v>
      </c>
    </row>
    <row r="25" spans="1:10" x14ac:dyDescent="0.25">
      <c r="A25" s="29">
        <v>13</v>
      </c>
      <c r="B25" s="38"/>
      <c r="C25" s="38" t="s">
        <v>26</v>
      </c>
      <c r="D25" s="38"/>
      <c r="E25" s="40">
        <v>0</v>
      </c>
      <c r="F25" s="41">
        <v>1627.23</v>
      </c>
      <c r="G25" s="188">
        <f t="shared" si="0"/>
        <v>0</v>
      </c>
      <c r="H25" s="236"/>
      <c r="I25" s="44"/>
      <c r="J25" s="45">
        <f t="shared" si="1"/>
        <v>0</v>
      </c>
    </row>
    <row r="26" spans="1:10" x14ac:dyDescent="0.25">
      <c r="A26" s="29">
        <v>14</v>
      </c>
      <c r="B26" s="38"/>
      <c r="C26" s="38" t="s">
        <v>27</v>
      </c>
      <c r="D26" s="38"/>
      <c r="E26" s="40">
        <v>0</v>
      </c>
      <c r="F26" s="41">
        <v>1449.48</v>
      </c>
      <c r="G26" s="188">
        <f t="shared" si="0"/>
        <v>0</v>
      </c>
      <c r="H26" s="236"/>
      <c r="I26" s="44"/>
      <c r="J26" s="45">
        <f t="shared" si="1"/>
        <v>0</v>
      </c>
    </row>
    <row r="27" spans="1:10" x14ac:dyDescent="0.25">
      <c r="A27" s="29">
        <v>15</v>
      </c>
      <c r="B27" s="38"/>
      <c r="C27" s="38" t="s">
        <v>28</v>
      </c>
      <c r="D27" s="38"/>
      <c r="E27" s="40">
        <v>0</v>
      </c>
      <c r="F27" s="41">
        <v>1378.16</v>
      </c>
      <c r="G27" s="188">
        <f t="shared" si="0"/>
        <v>0</v>
      </c>
      <c r="H27" s="236"/>
      <c r="I27" s="44"/>
      <c r="J27" s="45">
        <f t="shared" si="1"/>
        <v>0</v>
      </c>
    </row>
    <row r="28" spans="1:10" ht="15.75" thickBot="1" x14ac:dyDescent="0.3">
      <c r="A28" s="29">
        <v>16</v>
      </c>
      <c r="B28" s="68"/>
      <c r="C28" s="68" t="s">
        <v>29</v>
      </c>
      <c r="D28" s="68"/>
      <c r="E28" s="176">
        <v>0</v>
      </c>
      <c r="F28" s="69">
        <v>1378.16</v>
      </c>
      <c r="G28" s="194">
        <f t="shared" si="0"/>
        <v>0</v>
      </c>
      <c r="H28" s="240"/>
      <c r="I28" s="127"/>
      <c r="J28" s="128">
        <f t="shared" si="1"/>
        <v>0</v>
      </c>
    </row>
    <row r="29" spans="1:10" x14ac:dyDescent="0.25">
      <c r="A29" s="71" t="s">
        <v>31</v>
      </c>
      <c r="B29" s="72"/>
      <c r="C29" s="72"/>
      <c r="D29" s="72"/>
      <c r="E29" s="146">
        <f>SUM(E13:E18)</f>
        <v>47.34</v>
      </c>
      <c r="F29" s="224"/>
      <c r="G29" s="239">
        <f>SUM(G13:G18)</f>
        <v>180216</v>
      </c>
      <c r="H29" s="76" t="s">
        <v>32</v>
      </c>
      <c r="I29" s="77">
        <f>SUM(J13:J18)</f>
        <v>0</v>
      </c>
      <c r="J29" s="78"/>
    </row>
    <row r="30" spans="1:10" x14ac:dyDescent="0.25">
      <c r="A30" s="79" t="s">
        <v>33</v>
      </c>
      <c r="B30" s="80"/>
      <c r="C30" s="80"/>
      <c r="D30" s="80"/>
      <c r="E30" s="147">
        <f>E26</f>
        <v>0</v>
      </c>
      <c r="F30" s="171"/>
      <c r="G30" s="227">
        <f>G26</f>
        <v>0</v>
      </c>
      <c r="H30" s="84"/>
      <c r="I30" s="85">
        <f>SUM(J28)</f>
        <v>0</v>
      </c>
      <c r="J30" s="86"/>
    </row>
    <row r="31" spans="1:10" ht="15.75" thickBot="1" x14ac:dyDescent="0.3">
      <c r="A31" s="87" t="s">
        <v>34</v>
      </c>
      <c r="B31" s="88"/>
      <c r="C31" s="88"/>
      <c r="D31" s="88"/>
      <c r="E31" s="89">
        <f>SUM(E19:E28)</f>
        <v>158.1</v>
      </c>
      <c r="F31" s="174"/>
      <c r="G31" s="174">
        <f t="shared" ref="G31" si="2">SUM(G19:G28)</f>
        <v>454706.3</v>
      </c>
      <c r="H31" s="84"/>
      <c r="I31" s="91">
        <f>SUM(J19:J28)</f>
        <v>0</v>
      </c>
      <c r="J31" s="92"/>
    </row>
    <row r="32" spans="1:10" ht="15.75" thickBot="1" x14ac:dyDescent="0.3">
      <c r="A32" s="93" t="s">
        <v>35</v>
      </c>
      <c r="B32" s="94"/>
      <c r="C32" s="94"/>
      <c r="D32" s="94"/>
      <c r="E32" s="95">
        <f>SUM(E29:E31)</f>
        <v>205.44</v>
      </c>
      <c r="F32" s="96"/>
      <c r="G32" s="208">
        <f>SUM(G29:G31)</f>
        <v>634922.30000000005</v>
      </c>
      <c r="H32" s="98"/>
      <c r="I32" s="99">
        <f>SUM(I29:J31)</f>
        <v>0</v>
      </c>
      <c r="J32" s="100"/>
    </row>
    <row r="33" spans="1:10" ht="26.25" customHeight="1" x14ac:dyDescent="0.25">
      <c r="A33" s="101" t="s">
        <v>36</v>
      </c>
      <c r="B33" s="102"/>
      <c r="C33" s="102"/>
      <c r="D33" s="102"/>
      <c r="E33" s="102"/>
      <c r="F33" s="102"/>
      <c r="G33" s="102"/>
      <c r="H33" s="102"/>
      <c r="I33" s="102"/>
      <c r="J33" s="102"/>
    </row>
    <row r="36" spans="1:10" x14ac:dyDescent="0.25">
      <c r="G36" s="103" t="s">
        <v>37</v>
      </c>
      <c r="H36" s="103"/>
      <c r="I36" s="103"/>
      <c r="J36" s="103"/>
    </row>
    <row r="37" spans="1:10" x14ac:dyDescent="0.25">
      <c r="G37" s="103"/>
      <c r="H37" s="103"/>
      <c r="I37" s="103"/>
      <c r="J37" s="103"/>
    </row>
    <row r="38" spans="1:10" x14ac:dyDescent="0.25">
      <c r="G38" s="104"/>
      <c r="H38" s="104"/>
      <c r="I38" s="104"/>
      <c r="J38" s="104"/>
    </row>
  </sheetData>
  <sheetProtection password="CE88" sheet="1" objects="1" scenarios="1"/>
  <mergeCells count="59">
    <mergeCell ref="I32:J32"/>
    <mergeCell ref="A33:J33"/>
    <mergeCell ref="G36:J36"/>
    <mergeCell ref="G37:J37"/>
    <mergeCell ref="C28:D28"/>
    <mergeCell ref="H28:I28"/>
    <mergeCell ref="A29:D29"/>
    <mergeCell ref="H29:H32"/>
    <mergeCell ref="I29:J29"/>
    <mergeCell ref="A30:D30"/>
    <mergeCell ref="I30:J30"/>
    <mergeCell ref="A31:D31"/>
    <mergeCell ref="I31:J31"/>
    <mergeCell ref="A32:D32"/>
    <mergeCell ref="H23:I23"/>
    <mergeCell ref="B24:B28"/>
    <mergeCell ref="C24:D24"/>
    <mergeCell ref="H24:I24"/>
    <mergeCell ref="C25:D25"/>
    <mergeCell ref="H25:I25"/>
    <mergeCell ref="C26:D26"/>
    <mergeCell ref="H26:I26"/>
    <mergeCell ref="C27:D27"/>
    <mergeCell ref="H27:I27"/>
    <mergeCell ref="B19:B23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B13:C18"/>
    <mergeCell ref="H13:I13"/>
    <mergeCell ref="H14:I14"/>
    <mergeCell ref="H15:I15"/>
    <mergeCell ref="H16:I16"/>
    <mergeCell ref="H17:I17"/>
    <mergeCell ref="H18:I18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20.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244" t="s">
        <v>8</v>
      </c>
      <c r="C11" s="245"/>
      <c r="D11" s="246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247" t="s">
        <v>38</v>
      </c>
      <c r="C13" s="248"/>
      <c r="D13" s="107" t="s">
        <v>39</v>
      </c>
      <c r="E13" s="48">
        <v>0.6</v>
      </c>
      <c r="F13" s="185">
        <v>21967.91</v>
      </c>
      <c r="G13" s="212">
        <f>F13*E13</f>
        <v>13180.745999999999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249"/>
      <c r="C14" s="250"/>
      <c r="D14" s="39" t="s">
        <v>40</v>
      </c>
      <c r="E14" s="48">
        <v>0</v>
      </c>
      <c r="F14" s="41">
        <v>21426.16</v>
      </c>
      <c r="G14" s="42">
        <f t="shared" ref="G14:G54" si="0">F14*E14</f>
        <v>0</v>
      </c>
      <c r="H14" s="43"/>
      <c r="I14" s="44"/>
      <c r="J14" s="45">
        <f t="shared" ref="J14:J42" si="1">H14*E14</f>
        <v>0</v>
      </c>
    </row>
    <row r="15" spans="1:10" x14ac:dyDescent="0.25">
      <c r="A15" s="111">
        <v>3</v>
      </c>
      <c r="B15" s="249"/>
      <c r="C15" s="250"/>
      <c r="D15" s="39" t="s">
        <v>41</v>
      </c>
      <c r="E15" s="48">
        <v>1.5</v>
      </c>
      <c r="F15" s="41">
        <v>13321</v>
      </c>
      <c r="G15" s="42">
        <f t="shared" si="0"/>
        <v>19981.5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249"/>
      <c r="C16" s="250"/>
      <c r="D16" s="39" t="s">
        <v>19</v>
      </c>
      <c r="E16" s="48">
        <v>9.1999999999999993</v>
      </c>
      <c r="F16" s="41">
        <v>11341.91</v>
      </c>
      <c r="G16" s="42">
        <f t="shared" si="0"/>
        <v>104345.57199999999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249"/>
      <c r="C17" s="250"/>
      <c r="D17" s="39" t="s">
        <v>20</v>
      </c>
      <c r="E17" s="48">
        <v>18.2</v>
      </c>
      <c r="F17" s="41">
        <v>7531.34</v>
      </c>
      <c r="G17" s="42">
        <f t="shared" si="0"/>
        <v>137070.38800000001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249"/>
      <c r="C18" s="250"/>
      <c r="D18" s="39" t="s">
        <v>21</v>
      </c>
      <c r="E18" s="48">
        <v>32.299999999999997</v>
      </c>
      <c r="F18" s="41">
        <v>4495.34</v>
      </c>
      <c r="G18" s="42">
        <f t="shared" si="0"/>
        <v>145199.48199999999</v>
      </c>
      <c r="H18" s="43"/>
      <c r="I18" s="44"/>
      <c r="J18" s="45">
        <f t="shared" si="1"/>
        <v>0</v>
      </c>
    </row>
    <row r="19" spans="1:10" x14ac:dyDescent="0.25">
      <c r="A19" s="115">
        <v>7</v>
      </c>
      <c r="B19" s="251"/>
      <c r="C19" s="252"/>
      <c r="D19" s="47" t="s">
        <v>22</v>
      </c>
      <c r="E19" s="48">
        <v>0</v>
      </c>
      <c r="F19" s="49">
        <v>2900</v>
      </c>
      <c r="G19" s="50">
        <f t="shared" si="0"/>
        <v>0</v>
      </c>
      <c r="H19" s="51"/>
      <c r="I19" s="52"/>
      <c r="J19" s="53">
        <f t="shared" si="1"/>
        <v>0</v>
      </c>
    </row>
    <row r="20" spans="1:10" x14ac:dyDescent="0.25">
      <c r="A20" s="29">
        <v>8</v>
      </c>
      <c r="B20" s="253" t="s">
        <v>16</v>
      </c>
      <c r="C20" s="254"/>
      <c r="D20" s="31" t="s">
        <v>17</v>
      </c>
      <c r="E20" s="48">
        <v>1</v>
      </c>
      <c r="F20" s="33">
        <v>16966.59</v>
      </c>
      <c r="G20" s="34">
        <f t="shared" si="0"/>
        <v>16966.59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249"/>
      <c r="C21" s="250"/>
      <c r="D21" s="39" t="s">
        <v>18</v>
      </c>
      <c r="E21" s="48">
        <v>11.4</v>
      </c>
      <c r="F21" s="41">
        <v>9550.75</v>
      </c>
      <c r="G21" s="42">
        <f t="shared" si="0"/>
        <v>108878.55</v>
      </c>
      <c r="H21" s="43"/>
      <c r="I21" s="44"/>
      <c r="J21" s="45">
        <f t="shared" si="1"/>
        <v>0</v>
      </c>
    </row>
    <row r="22" spans="1:10" x14ac:dyDescent="0.25">
      <c r="A22" s="111">
        <v>10</v>
      </c>
      <c r="B22" s="249"/>
      <c r="C22" s="250"/>
      <c r="D22" s="39" t="s">
        <v>19</v>
      </c>
      <c r="E22" s="48">
        <v>109.7</v>
      </c>
      <c r="F22" s="41">
        <v>5120.5</v>
      </c>
      <c r="G22" s="42">
        <f t="shared" si="0"/>
        <v>561718.85</v>
      </c>
      <c r="H22" s="43"/>
      <c r="I22" s="44"/>
      <c r="J22" s="45">
        <f t="shared" si="1"/>
        <v>0</v>
      </c>
    </row>
    <row r="23" spans="1:10" x14ac:dyDescent="0.25">
      <c r="A23" s="111">
        <v>11</v>
      </c>
      <c r="B23" s="249"/>
      <c r="C23" s="250"/>
      <c r="D23" s="39" t="s">
        <v>20</v>
      </c>
      <c r="E23" s="48">
        <v>199.9</v>
      </c>
      <c r="F23" s="41">
        <v>3850</v>
      </c>
      <c r="G23" s="42">
        <f t="shared" si="0"/>
        <v>769615</v>
      </c>
      <c r="H23" s="43"/>
      <c r="I23" s="44"/>
      <c r="J23" s="45">
        <f t="shared" si="1"/>
        <v>0</v>
      </c>
    </row>
    <row r="24" spans="1:10" x14ac:dyDescent="0.25">
      <c r="A24" s="111">
        <v>12</v>
      </c>
      <c r="B24" s="249"/>
      <c r="C24" s="250"/>
      <c r="D24" s="39" t="s">
        <v>21</v>
      </c>
      <c r="E24" s="48">
        <v>336.9</v>
      </c>
      <c r="F24" s="41">
        <v>3000</v>
      </c>
      <c r="G24" s="42">
        <f t="shared" si="0"/>
        <v>1010699.9999999999</v>
      </c>
      <c r="H24" s="43"/>
      <c r="I24" s="44"/>
      <c r="J24" s="45">
        <f t="shared" si="1"/>
        <v>0</v>
      </c>
    </row>
    <row r="25" spans="1:10" x14ac:dyDescent="0.25">
      <c r="A25" s="115">
        <v>13</v>
      </c>
      <c r="B25" s="251"/>
      <c r="C25" s="252"/>
      <c r="D25" s="47" t="s">
        <v>22</v>
      </c>
      <c r="E25" s="48">
        <v>0</v>
      </c>
      <c r="F25" s="49">
        <v>2600</v>
      </c>
      <c r="G25" s="50">
        <f t="shared" si="0"/>
        <v>0</v>
      </c>
      <c r="H25" s="51"/>
      <c r="I25" s="52"/>
      <c r="J25" s="53">
        <f t="shared" si="1"/>
        <v>0</v>
      </c>
    </row>
    <row r="26" spans="1:10" x14ac:dyDescent="0.25">
      <c r="A26" s="115">
        <v>14</v>
      </c>
      <c r="B26" s="253" t="s">
        <v>46</v>
      </c>
      <c r="C26" s="254"/>
      <c r="D26" s="31" t="s">
        <v>17</v>
      </c>
      <c r="E26" s="48">
        <v>0</v>
      </c>
      <c r="F26" s="33">
        <v>9464.59</v>
      </c>
      <c r="G26" s="34">
        <f t="shared" si="0"/>
        <v>0</v>
      </c>
      <c r="H26" s="65"/>
      <c r="I26" s="66"/>
      <c r="J26" s="37">
        <f t="shared" si="1"/>
        <v>0</v>
      </c>
    </row>
    <row r="27" spans="1:10" x14ac:dyDescent="0.25">
      <c r="A27" s="115">
        <v>15</v>
      </c>
      <c r="B27" s="249"/>
      <c r="C27" s="250"/>
      <c r="D27" s="39" t="s">
        <v>18</v>
      </c>
      <c r="E27" s="48">
        <v>0</v>
      </c>
      <c r="F27" s="41">
        <v>6534</v>
      </c>
      <c r="G27" s="42">
        <f t="shared" si="0"/>
        <v>0</v>
      </c>
      <c r="H27" s="43"/>
      <c r="I27" s="44"/>
      <c r="J27" s="45">
        <f t="shared" si="1"/>
        <v>0</v>
      </c>
    </row>
    <row r="28" spans="1:10" x14ac:dyDescent="0.25">
      <c r="A28" s="115">
        <v>16</v>
      </c>
      <c r="B28" s="249"/>
      <c r="C28" s="250"/>
      <c r="D28" s="39" t="s">
        <v>19</v>
      </c>
      <c r="E28" s="48">
        <v>0.6</v>
      </c>
      <c r="F28" s="41">
        <v>5072.84</v>
      </c>
      <c r="G28" s="42">
        <f t="shared" si="0"/>
        <v>3043.7040000000002</v>
      </c>
      <c r="H28" s="43"/>
      <c r="I28" s="44"/>
      <c r="J28" s="45">
        <f t="shared" si="1"/>
        <v>0</v>
      </c>
    </row>
    <row r="29" spans="1:10" x14ac:dyDescent="0.25">
      <c r="A29" s="115">
        <v>17</v>
      </c>
      <c r="B29" s="251"/>
      <c r="C29" s="252"/>
      <c r="D29" s="47" t="s">
        <v>20</v>
      </c>
      <c r="E29" s="48">
        <v>1.4</v>
      </c>
      <c r="F29" s="49">
        <v>3695.09</v>
      </c>
      <c r="G29" s="50">
        <f t="shared" si="0"/>
        <v>5173.1260000000002</v>
      </c>
      <c r="H29" s="51"/>
      <c r="I29" s="52"/>
      <c r="J29" s="53">
        <f t="shared" si="1"/>
        <v>0</v>
      </c>
    </row>
    <row r="30" spans="1:10" x14ac:dyDescent="0.25">
      <c r="A30" s="115">
        <v>18</v>
      </c>
      <c r="B30" s="253" t="s">
        <v>54</v>
      </c>
      <c r="C30" s="254"/>
      <c r="D30" s="31" t="s">
        <v>17</v>
      </c>
      <c r="E30" s="48">
        <v>0</v>
      </c>
      <c r="F30" s="33">
        <v>6534</v>
      </c>
      <c r="G30" s="34">
        <f t="shared" si="0"/>
        <v>0</v>
      </c>
      <c r="H30" s="65"/>
      <c r="I30" s="66"/>
      <c r="J30" s="37">
        <f t="shared" si="1"/>
        <v>0</v>
      </c>
    </row>
    <row r="31" spans="1:10" x14ac:dyDescent="0.25">
      <c r="A31" s="115">
        <v>19</v>
      </c>
      <c r="B31" s="249"/>
      <c r="C31" s="250"/>
      <c r="D31" s="39" t="s">
        <v>19</v>
      </c>
      <c r="E31" s="48">
        <v>0</v>
      </c>
      <c r="F31" s="41">
        <v>5072.84</v>
      </c>
      <c r="G31" s="42">
        <f t="shared" si="0"/>
        <v>0</v>
      </c>
      <c r="H31" s="43"/>
      <c r="I31" s="44"/>
      <c r="J31" s="45">
        <f t="shared" si="1"/>
        <v>0</v>
      </c>
    </row>
    <row r="32" spans="1:10" x14ac:dyDescent="0.25">
      <c r="A32" s="115">
        <v>20</v>
      </c>
      <c r="B32" s="251"/>
      <c r="C32" s="252"/>
      <c r="D32" s="47" t="s">
        <v>20</v>
      </c>
      <c r="E32" s="48">
        <v>0</v>
      </c>
      <c r="F32" s="49">
        <v>3695.09</v>
      </c>
      <c r="G32" s="50">
        <f t="shared" si="0"/>
        <v>0</v>
      </c>
      <c r="H32" s="51"/>
      <c r="I32" s="52"/>
      <c r="J32" s="53">
        <f t="shared" si="1"/>
        <v>0</v>
      </c>
    </row>
    <row r="33" spans="1:10" x14ac:dyDescent="0.25">
      <c r="A33" s="115">
        <v>21</v>
      </c>
      <c r="B33" s="253" t="s">
        <v>47</v>
      </c>
      <c r="C33" s="254"/>
      <c r="D33" s="31" t="s">
        <v>17</v>
      </c>
      <c r="E33" s="48">
        <v>0</v>
      </c>
      <c r="F33" s="33">
        <v>7110.59</v>
      </c>
      <c r="G33" s="34">
        <f t="shared" si="0"/>
        <v>0</v>
      </c>
      <c r="H33" s="65"/>
      <c r="I33" s="66"/>
      <c r="J33" s="67">
        <f t="shared" si="1"/>
        <v>0</v>
      </c>
    </row>
    <row r="34" spans="1:10" x14ac:dyDescent="0.25">
      <c r="A34" s="115">
        <v>22</v>
      </c>
      <c r="B34" s="249"/>
      <c r="C34" s="250"/>
      <c r="D34" s="39" t="s">
        <v>19</v>
      </c>
      <c r="E34" s="48">
        <v>0.2</v>
      </c>
      <c r="F34" s="41">
        <v>4620</v>
      </c>
      <c r="G34" s="42">
        <f t="shared" si="0"/>
        <v>924</v>
      </c>
      <c r="H34" s="43"/>
      <c r="I34" s="44"/>
      <c r="J34" s="45">
        <f t="shared" si="1"/>
        <v>0</v>
      </c>
    </row>
    <row r="35" spans="1:10" x14ac:dyDescent="0.25">
      <c r="A35" s="115">
        <v>23</v>
      </c>
      <c r="B35" s="251"/>
      <c r="C35" s="252"/>
      <c r="D35" s="47" t="s">
        <v>20</v>
      </c>
      <c r="E35" s="48">
        <v>0.2</v>
      </c>
      <c r="F35" s="49">
        <v>3583.25</v>
      </c>
      <c r="G35" s="50">
        <f t="shared" si="0"/>
        <v>716.65000000000009</v>
      </c>
      <c r="H35" s="51"/>
      <c r="I35" s="52"/>
      <c r="J35" s="53">
        <f t="shared" si="1"/>
        <v>0</v>
      </c>
    </row>
    <row r="36" spans="1:10" x14ac:dyDescent="0.25">
      <c r="A36" s="115">
        <v>24</v>
      </c>
      <c r="B36" s="255" t="s">
        <v>48</v>
      </c>
      <c r="C36" s="256" t="s">
        <v>49</v>
      </c>
      <c r="D36" s="257"/>
      <c r="E36" s="48">
        <v>18.7</v>
      </c>
      <c r="F36" s="33">
        <v>2747.25</v>
      </c>
      <c r="G36" s="34">
        <f t="shared" si="0"/>
        <v>51373.574999999997</v>
      </c>
      <c r="H36" s="65"/>
      <c r="I36" s="66"/>
      <c r="J36" s="67">
        <f t="shared" si="1"/>
        <v>0</v>
      </c>
    </row>
    <row r="37" spans="1:10" x14ac:dyDescent="0.25">
      <c r="A37" s="115">
        <v>25</v>
      </c>
      <c r="B37" s="258"/>
      <c r="C37" s="259" t="s">
        <v>50</v>
      </c>
      <c r="D37" s="260"/>
      <c r="E37" s="48">
        <v>0.3</v>
      </c>
      <c r="F37" s="49">
        <v>1930.5</v>
      </c>
      <c r="G37" s="50">
        <f t="shared" si="0"/>
        <v>579.15</v>
      </c>
      <c r="H37" s="51"/>
      <c r="I37" s="52"/>
      <c r="J37" s="53">
        <f t="shared" si="1"/>
        <v>0</v>
      </c>
    </row>
    <row r="38" spans="1:10" x14ac:dyDescent="0.25">
      <c r="A38" s="115">
        <v>26</v>
      </c>
      <c r="B38" s="255" t="s">
        <v>24</v>
      </c>
      <c r="C38" s="256" t="s">
        <v>25</v>
      </c>
      <c r="D38" s="257"/>
      <c r="E38" s="261">
        <v>1763.5</v>
      </c>
      <c r="F38" s="33">
        <v>2480</v>
      </c>
      <c r="G38" s="34">
        <f t="shared" si="0"/>
        <v>4373480</v>
      </c>
      <c r="H38" s="65"/>
      <c r="I38" s="66"/>
      <c r="J38" s="37">
        <f t="shared" si="1"/>
        <v>0</v>
      </c>
    </row>
    <row r="39" spans="1:10" x14ac:dyDescent="0.25">
      <c r="A39" s="115">
        <v>27</v>
      </c>
      <c r="B39" s="262"/>
      <c r="C39" s="263" t="s">
        <v>26</v>
      </c>
      <c r="D39" s="264"/>
      <c r="E39" s="48">
        <v>0</v>
      </c>
      <c r="F39" s="41">
        <v>1965.21</v>
      </c>
      <c r="G39" s="42">
        <f t="shared" si="0"/>
        <v>0</v>
      </c>
      <c r="H39" s="43"/>
      <c r="I39" s="44"/>
      <c r="J39" s="45">
        <f t="shared" si="1"/>
        <v>0</v>
      </c>
    </row>
    <row r="40" spans="1:10" x14ac:dyDescent="0.25">
      <c r="A40" s="115">
        <v>28</v>
      </c>
      <c r="B40" s="262"/>
      <c r="C40" s="263" t="s">
        <v>27</v>
      </c>
      <c r="D40" s="264"/>
      <c r="E40" s="48">
        <v>0</v>
      </c>
      <c r="F40" s="41">
        <v>1860.4</v>
      </c>
      <c r="G40" s="42">
        <f t="shared" si="0"/>
        <v>0</v>
      </c>
      <c r="H40" s="43"/>
      <c r="I40" s="44"/>
      <c r="J40" s="45">
        <f t="shared" si="1"/>
        <v>0</v>
      </c>
    </row>
    <row r="41" spans="1:10" x14ac:dyDescent="0.25">
      <c r="A41" s="115">
        <v>29</v>
      </c>
      <c r="B41" s="262"/>
      <c r="C41" s="263" t="s">
        <v>28</v>
      </c>
      <c r="D41" s="264"/>
      <c r="E41" s="48">
        <v>0</v>
      </c>
      <c r="F41" s="41">
        <v>1755.58</v>
      </c>
      <c r="G41" s="42">
        <f t="shared" si="0"/>
        <v>0</v>
      </c>
      <c r="H41" s="43"/>
      <c r="I41" s="44"/>
      <c r="J41" s="45">
        <f t="shared" si="1"/>
        <v>0</v>
      </c>
    </row>
    <row r="42" spans="1:10" x14ac:dyDescent="0.25">
      <c r="A42" s="122">
        <v>30</v>
      </c>
      <c r="B42" s="262"/>
      <c r="C42" s="265" t="s">
        <v>29</v>
      </c>
      <c r="D42" s="266"/>
      <c r="E42" s="176">
        <v>0</v>
      </c>
      <c r="F42" s="69">
        <v>1755.58</v>
      </c>
      <c r="G42" s="70">
        <f t="shared" si="0"/>
        <v>0</v>
      </c>
      <c r="H42" s="126"/>
      <c r="I42" s="127"/>
      <c r="J42" s="128">
        <f t="shared" si="1"/>
        <v>0</v>
      </c>
    </row>
    <row r="43" spans="1:10" x14ac:dyDescent="0.25">
      <c r="A43" s="161"/>
      <c r="B43" s="161"/>
      <c r="C43" s="161"/>
      <c r="D43" s="161"/>
      <c r="E43" s="162"/>
      <c r="F43" s="165"/>
      <c r="G43" s="164"/>
      <c r="H43" s="165"/>
      <c r="I43" s="165"/>
      <c r="J43" s="165"/>
    </row>
    <row r="44" spans="1:10" x14ac:dyDescent="0.25">
      <c r="A44" s="166"/>
      <c r="B44" s="166"/>
      <c r="C44" s="166"/>
      <c r="D44" s="166"/>
      <c r="E44" s="167"/>
      <c r="F44" s="170"/>
      <c r="G44" s="169"/>
      <c r="H44" s="170"/>
      <c r="I44" s="170"/>
      <c r="J44" s="170"/>
    </row>
    <row r="45" spans="1:10" x14ac:dyDescent="0.25">
      <c r="A45" s="166"/>
      <c r="B45" s="166"/>
      <c r="C45" s="166"/>
      <c r="D45" s="166"/>
      <c r="E45" s="167"/>
      <c r="F45" s="170"/>
      <c r="G45" s="169"/>
      <c r="H45" s="170"/>
      <c r="I45" s="170"/>
      <c r="J45" s="170"/>
    </row>
    <row r="46" spans="1:10" x14ac:dyDescent="0.25">
      <c r="A46" s="166"/>
      <c r="B46" s="166"/>
      <c r="C46" s="166"/>
      <c r="D46" s="166"/>
      <c r="E46" s="167"/>
      <c r="F46" s="170"/>
      <c r="G46" s="169"/>
      <c r="H46" s="170"/>
      <c r="I46" s="170"/>
      <c r="J46" s="170"/>
    </row>
    <row r="47" spans="1:10" ht="15.75" thickBot="1" x14ac:dyDescent="0.3">
      <c r="A47" s="196"/>
      <c r="B47" s="196"/>
      <c r="C47" s="196"/>
      <c r="D47" s="196"/>
      <c r="E47" s="213"/>
      <c r="F47" s="199"/>
      <c r="G47" s="197"/>
      <c r="H47" s="199"/>
      <c r="I47" s="199"/>
      <c r="J47" s="199"/>
    </row>
    <row r="48" spans="1:10" ht="115.5" x14ac:dyDescent="0.25">
      <c r="A48" s="14" t="s">
        <v>7</v>
      </c>
      <c r="B48" s="244" t="s">
        <v>8</v>
      </c>
      <c r="C48" s="245"/>
      <c r="D48" s="246"/>
      <c r="E48" s="16" t="s">
        <v>9</v>
      </c>
      <c r="F48" s="16" t="s">
        <v>10</v>
      </c>
      <c r="G48" s="17" t="s">
        <v>11</v>
      </c>
      <c r="H48" s="18" t="s">
        <v>12</v>
      </c>
      <c r="I48" s="19"/>
      <c r="J48" s="20" t="s">
        <v>13</v>
      </c>
    </row>
    <row r="49" spans="1:10" ht="15.75" thickBot="1" x14ac:dyDescent="0.3">
      <c r="A49" s="21">
        <v>1</v>
      </c>
      <c r="B49" s="22">
        <v>2</v>
      </c>
      <c r="C49" s="23"/>
      <c r="D49" s="24"/>
      <c r="E49" s="25">
        <v>3</v>
      </c>
      <c r="F49" s="25">
        <v>4</v>
      </c>
      <c r="G49" s="26" t="s">
        <v>14</v>
      </c>
      <c r="H49" s="27">
        <v>6</v>
      </c>
      <c r="I49" s="24"/>
      <c r="J49" s="28" t="s">
        <v>15</v>
      </c>
    </row>
    <row r="50" spans="1:10" x14ac:dyDescent="0.25">
      <c r="A50" s="267">
        <v>31</v>
      </c>
      <c r="B50" s="262" t="s">
        <v>30</v>
      </c>
      <c r="C50" s="268" t="s">
        <v>25</v>
      </c>
      <c r="D50" s="269"/>
      <c r="E50" s="270">
        <v>14.2</v>
      </c>
      <c r="F50" s="159">
        <v>1570</v>
      </c>
      <c r="G50" s="160">
        <f t="shared" si="0"/>
        <v>22294</v>
      </c>
      <c r="H50" s="65"/>
      <c r="I50" s="66"/>
      <c r="J50" s="67">
        <f>H50*E50</f>
        <v>0</v>
      </c>
    </row>
    <row r="51" spans="1:10" x14ac:dyDescent="0.25">
      <c r="A51" s="115">
        <v>32</v>
      </c>
      <c r="B51" s="262"/>
      <c r="C51" s="263" t="s">
        <v>26</v>
      </c>
      <c r="D51" s="264"/>
      <c r="E51" s="48">
        <v>0</v>
      </c>
      <c r="F51" s="41">
        <v>1177.23</v>
      </c>
      <c r="G51" s="42">
        <f t="shared" si="0"/>
        <v>0</v>
      </c>
      <c r="H51" s="43"/>
      <c r="I51" s="44"/>
      <c r="J51" s="45">
        <f t="shared" ref="J51:J54" si="2">H51*E51</f>
        <v>0</v>
      </c>
    </row>
    <row r="52" spans="1:10" x14ac:dyDescent="0.25">
      <c r="A52" s="115">
        <v>33</v>
      </c>
      <c r="B52" s="262"/>
      <c r="C52" s="263" t="s">
        <v>27</v>
      </c>
      <c r="D52" s="264"/>
      <c r="E52" s="48">
        <v>0</v>
      </c>
      <c r="F52" s="41">
        <v>999.48</v>
      </c>
      <c r="G52" s="42">
        <f t="shared" si="0"/>
        <v>0</v>
      </c>
      <c r="H52" s="43"/>
      <c r="I52" s="44"/>
      <c r="J52" s="45">
        <f t="shared" si="2"/>
        <v>0</v>
      </c>
    </row>
    <row r="53" spans="1:10" x14ac:dyDescent="0.25">
      <c r="A53" s="115">
        <v>34</v>
      </c>
      <c r="B53" s="262"/>
      <c r="C53" s="263" t="s">
        <v>28</v>
      </c>
      <c r="D53" s="264"/>
      <c r="E53" s="48">
        <v>0</v>
      </c>
      <c r="F53" s="41">
        <v>928.16</v>
      </c>
      <c r="G53" s="42">
        <f t="shared" si="0"/>
        <v>0</v>
      </c>
      <c r="H53" s="43"/>
      <c r="I53" s="44"/>
      <c r="J53" s="45">
        <f t="shared" si="2"/>
        <v>0</v>
      </c>
    </row>
    <row r="54" spans="1:10" ht="15.75" thickBot="1" x14ac:dyDescent="0.3">
      <c r="A54" s="115">
        <v>35</v>
      </c>
      <c r="B54" s="271"/>
      <c r="C54" s="272" t="s">
        <v>29</v>
      </c>
      <c r="D54" s="273"/>
      <c r="E54" s="48">
        <v>0</v>
      </c>
      <c r="F54" s="274">
        <v>928.16</v>
      </c>
      <c r="G54" s="275">
        <f t="shared" si="0"/>
        <v>0</v>
      </c>
      <c r="H54" s="126"/>
      <c r="I54" s="127"/>
      <c r="J54" s="128">
        <f t="shared" si="2"/>
        <v>0</v>
      </c>
    </row>
    <row r="55" spans="1:10" x14ac:dyDescent="0.25">
      <c r="A55" s="71" t="s">
        <v>31</v>
      </c>
      <c r="B55" s="72"/>
      <c r="C55" s="72"/>
      <c r="D55" s="72"/>
      <c r="E55" s="73">
        <f>SUM(E13:E35)</f>
        <v>723.10000000000014</v>
      </c>
      <c r="F55" s="73"/>
      <c r="G55" s="73">
        <f t="shared" ref="G55" si="3">SUM(G13:G35)</f>
        <v>2897514.1579999998</v>
      </c>
      <c r="H55" s="76" t="s">
        <v>32</v>
      </c>
      <c r="I55" s="77">
        <f>SUM(J13:J35)</f>
        <v>0</v>
      </c>
      <c r="J55" s="78"/>
    </row>
    <row r="56" spans="1:10" x14ac:dyDescent="0.25">
      <c r="A56" s="79" t="s">
        <v>33</v>
      </c>
      <c r="B56" s="80"/>
      <c r="C56" s="80"/>
      <c r="D56" s="80"/>
      <c r="E56" s="81">
        <f>SUM(E36:E37)</f>
        <v>19</v>
      </c>
      <c r="F56" s="81"/>
      <c r="G56" s="81">
        <f t="shared" ref="G56" si="4">SUM(G36:G37)</f>
        <v>51952.724999999999</v>
      </c>
      <c r="H56" s="84"/>
      <c r="I56" s="85">
        <f>SUM(J36:J37)</f>
        <v>0</v>
      </c>
      <c r="J56" s="86"/>
    </row>
    <row r="57" spans="1:10" ht="15.75" thickBot="1" x14ac:dyDescent="0.3">
      <c r="A57" s="87" t="s">
        <v>34</v>
      </c>
      <c r="B57" s="88"/>
      <c r="C57" s="88"/>
      <c r="D57" s="88"/>
      <c r="E57" s="276">
        <f>SUM(E38:E42,E50:E54)</f>
        <v>1777.7</v>
      </c>
      <c r="F57" s="276"/>
      <c r="G57" s="276">
        <f>SUM(G38:G42,G50:G54)</f>
        <v>4395774</v>
      </c>
      <c r="H57" s="84"/>
      <c r="I57" s="91">
        <f>SUM(J38:J42,J50:J54)</f>
        <v>0</v>
      </c>
      <c r="J57" s="92"/>
    </row>
    <row r="58" spans="1:10" ht="15.75" thickBot="1" x14ac:dyDescent="0.3">
      <c r="A58" s="93" t="s">
        <v>35</v>
      </c>
      <c r="B58" s="94"/>
      <c r="C58" s="94"/>
      <c r="D58" s="94"/>
      <c r="E58" s="277">
        <f>SUM(E55:E57)</f>
        <v>2519.8000000000002</v>
      </c>
      <c r="F58" s="277"/>
      <c r="G58" s="277">
        <f t="shared" ref="G58" si="5">SUM(G55:G57)</f>
        <v>7345240.8829999994</v>
      </c>
      <c r="H58" s="98"/>
      <c r="I58" s="99">
        <f>SUM(I55:J57)</f>
        <v>0</v>
      </c>
      <c r="J58" s="100"/>
    </row>
    <row r="59" spans="1:10" ht="28.5" customHeight="1" x14ac:dyDescent="0.25">
      <c r="A59" s="101" t="s">
        <v>36</v>
      </c>
      <c r="B59" s="102"/>
      <c r="C59" s="102"/>
      <c r="D59" s="102"/>
      <c r="E59" s="102"/>
      <c r="F59" s="102"/>
      <c r="G59" s="102"/>
      <c r="H59" s="102"/>
      <c r="I59" s="102"/>
      <c r="J59" s="102"/>
    </row>
    <row r="62" spans="1:10" x14ac:dyDescent="0.25">
      <c r="G62" s="103" t="s">
        <v>37</v>
      </c>
      <c r="H62" s="103"/>
      <c r="I62" s="103"/>
      <c r="J62" s="103"/>
    </row>
    <row r="63" spans="1:10" x14ac:dyDescent="0.25">
      <c r="G63" s="103"/>
      <c r="H63" s="103"/>
      <c r="I63" s="103"/>
      <c r="J63" s="103"/>
    </row>
    <row r="64" spans="1:10" x14ac:dyDescent="0.25">
      <c r="G64" s="104"/>
      <c r="H64" s="104"/>
      <c r="I64" s="104"/>
      <c r="J64" s="104"/>
    </row>
  </sheetData>
  <sheetProtection password="CE88" sheet="1" objects="1" scenarios="1"/>
  <mergeCells count="89">
    <mergeCell ref="A59:J59"/>
    <mergeCell ref="G62:J62"/>
    <mergeCell ref="G63:J63"/>
    <mergeCell ref="A55:D55"/>
    <mergeCell ref="H55:H58"/>
    <mergeCell ref="I55:J55"/>
    <mergeCell ref="A56:D56"/>
    <mergeCell ref="I56:J56"/>
    <mergeCell ref="A57:D57"/>
    <mergeCell ref="I57:J57"/>
    <mergeCell ref="A58:D58"/>
    <mergeCell ref="I58:J58"/>
    <mergeCell ref="C52:D52"/>
    <mergeCell ref="H52:I52"/>
    <mergeCell ref="C53:D53"/>
    <mergeCell ref="H53:I53"/>
    <mergeCell ref="C54:D54"/>
    <mergeCell ref="H54:I54"/>
    <mergeCell ref="H42:I42"/>
    <mergeCell ref="B48:D48"/>
    <mergeCell ref="H48:I48"/>
    <mergeCell ref="B49:D49"/>
    <mergeCell ref="H49:I49"/>
    <mergeCell ref="B50:B54"/>
    <mergeCell ref="C50:D50"/>
    <mergeCell ref="H50:I50"/>
    <mergeCell ref="C51:D51"/>
    <mergeCell ref="H51:I51"/>
    <mergeCell ref="B38:B42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B33:C35"/>
    <mergeCell ref="H33:I33"/>
    <mergeCell ref="H34:I34"/>
    <mergeCell ref="H35:I35"/>
    <mergeCell ref="B36:B37"/>
    <mergeCell ref="C36:D36"/>
    <mergeCell ref="H36:I36"/>
    <mergeCell ref="C37:D37"/>
    <mergeCell ref="H37:I37"/>
    <mergeCell ref="B26:C29"/>
    <mergeCell ref="H26:I26"/>
    <mergeCell ref="H27:I27"/>
    <mergeCell ref="H28:I28"/>
    <mergeCell ref="H29:I29"/>
    <mergeCell ref="B30:C32"/>
    <mergeCell ref="H30:I30"/>
    <mergeCell ref="H31:I31"/>
    <mergeCell ref="H32:I32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21.</oddHead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106" t="s">
        <v>38</v>
      </c>
      <c r="C13" s="106"/>
      <c r="D13" s="107" t="s">
        <v>39</v>
      </c>
      <c r="E13" s="211">
        <v>0</v>
      </c>
      <c r="F13" s="185">
        <v>21967.91</v>
      </c>
      <c r="G13" s="212">
        <f>F13*E13</f>
        <v>0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42">
        <f t="shared" ref="G14:G35" si="0">F14*E14</f>
        <v>0</v>
      </c>
      <c r="H14" s="43"/>
      <c r="I14" s="44"/>
      <c r="J14" s="45">
        <f t="shared" ref="J14:J35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32">
        <v>0</v>
      </c>
      <c r="F15" s="41">
        <v>13321</v>
      </c>
      <c r="G15" s="42">
        <f t="shared" si="0"/>
        <v>0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32">
        <v>1.2</v>
      </c>
      <c r="F16" s="41">
        <v>11341.91</v>
      </c>
      <c r="G16" s="42">
        <f t="shared" si="0"/>
        <v>13610.291999999999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32">
        <v>2.4</v>
      </c>
      <c r="F17" s="41">
        <v>7531.34</v>
      </c>
      <c r="G17" s="42">
        <f t="shared" si="0"/>
        <v>18075.216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32">
        <v>8.5</v>
      </c>
      <c r="F18" s="41">
        <v>4495.34</v>
      </c>
      <c r="G18" s="42">
        <f t="shared" si="0"/>
        <v>38210.39</v>
      </c>
      <c r="H18" s="43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32">
        <v>0</v>
      </c>
      <c r="F19" s="49">
        <v>2900</v>
      </c>
      <c r="G19" s="50">
        <f t="shared" si="0"/>
        <v>0</v>
      </c>
      <c r="H19" s="51"/>
      <c r="I19" s="52"/>
      <c r="J19" s="53">
        <f t="shared" si="1"/>
        <v>0</v>
      </c>
    </row>
    <row r="20" spans="1:10" x14ac:dyDescent="0.25">
      <c r="A20" s="29">
        <v>8</v>
      </c>
      <c r="B20" s="30" t="s">
        <v>16</v>
      </c>
      <c r="C20" s="30"/>
      <c r="D20" s="31" t="s">
        <v>17</v>
      </c>
      <c r="E20" s="32">
        <v>2.5</v>
      </c>
      <c r="F20" s="33">
        <v>16966.59</v>
      </c>
      <c r="G20" s="34">
        <f t="shared" si="0"/>
        <v>42416.474999999999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32">
        <v>17.100000000000001</v>
      </c>
      <c r="F21" s="41">
        <v>9550.75</v>
      </c>
      <c r="G21" s="42">
        <f t="shared" si="0"/>
        <v>163317.82500000001</v>
      </c>
      <c r="H21" s="43"/>
      <c r="I21" s="44"/>
      <c r="J21" s="45">
        <f t="shared" si="1"/>
        <v>0</v>
      </c>
    </row>
    <row r="22" spans="1:10" x14ac:dyDescent="0.25">
      <c r="A22" s="111">
        <v>10</v>
      </c>
      <c r="B22" s="38"/>
      <c r="C22" s="38"/>
      <c r="D22" s="39" t="s">
        <v>19</v>
      </c>
      <c r="E22" s="32">
        <v>70.599999999999994</v>
      </c>
      <c r="F22" s="41">
        <v>5120.5</v>
      </c>
      <c r="G22" s="42">
        <f t="shared" si="0"/>
        <v>361507.3</v>
      </c>
      <c r="H22" s="43"/>
      <c r="I22" s="44"/>
      <c r="J22" s="45">
        <f t="shared" si="1"/>
        <v>0</v>
      </c>
    </row>
    <row r="23" spans="1:10" x14ac:dyDescent="0.25">
      <c r="A23" s="111">
        <v>11</v>
      </c>
      <c r="B23" s="38"/>
      <c r="C23" s="38"/>
      <c r="D23" s="39" t="s">
        <v>20</v>
      </c>
      <c r="E23" s="32">
        <v>100.8</v>
      </c>
      <c r="F23" s="41">
        <v>3850</v>
      </c>
      <c r="G23" s="42">
        <f t="shared" si="0"/>
        <v>388080</v>
      </c>
      <c r="H23" s="43"/>
      <c r="I23" s="44"/>
      <c r="J23" s="45">
        <f t="shared" si="1"/>
        <v>0</v>
      </c>
    </row>
    <row r="24" spans="1:10" x14ac:dyDescent="0.25">
      <c r="A24" s="111">
        <v>12</v>
      </c>
      <c r="B24" s="38"/>
      <c r="C24" s="38"/>
      <c r="D24" s="39" t="s">
        <v>21</v>
      </c>
      <c r="E24" s="32">
        <v>100.8</v>
      </c>
      <c r="F24" s="41">
        <v>3000</v>
      </c>
      <c r="G24" s="42">
        <f t="shared" si="0"/>
        <v>302400</v>
      </c>
      <c r="H24" s="43"/>
      <c r="I24" s="44"/>
      <c r="J24" s="45">
        <f t="shared" si="1"/>
        <v>0</v>
      </c>
    </row>
    <row r="25" spans="1:10" x14ac:dyDescent="0.25">
      <c r="A25" s="115">
        <v>13</v>
      </c>
      <c r="B25" s="46"/>
      <c r="C25" s="46"/>
      <c r="D25" s="47" t="s">
        <v>22</v>
      </c>
      <c r="E25" s="32">
        <v>0</v>
      </c>
      <c r="F25" s="49">
        <v>2600</v>
      </c>
      <c r="G25" s="50">
        <f t="shared" si="0"/>
        <v>0</v>
      </c>
      <c r="H25" s="51"/>
      <c r="I25" s="52"/>
      <c r="J25" s="53">
        <f t="shared" si="1"/>
        <v>0</v>
      </c>
    </row>
    <row r="26" spans="1:10" x14ac:dyDescent="0.25">
      <c r="A26" s="115">
        <v>14</v>
      </c>
      <c r="B26" s="30" t="s">
        <v>47</v>
      </c>
      <c r="C26" s="30"/>
      <c r="D26" s="31" t="s">
        <v>17</v>
      </c>
      <c r="E26" s="32">
        <v>0</v>
      </c>
      <c r="F26" s="33">
        <v>7110.59</v>
      </c>
      <c r="G26" s="34">
        <f t="shared" si="0"/>
        <v>0</v>
      </c>
      <c r="H26" s="65"/>
      <c r="I26" s="66"/>
      <c r="J26" s="37">
        <f t="shared" si="1"/>
        <v>0</v>
      </c>
    </row>
    <row r="27" spans="1:10" x14ac:dyDescent="0.25">
      <c r="A27" s="115">
        <v>15</v>
      </c>
      <c r="B27" s="38"/>
      <c r="C27" s="38"/>
      <c r="D27" s="39" t="s">
        <v>19</v>
      </c>
      <c r="E27" s="32">
        <v>0.4</v>
      </c>
      <c r="F27" s="41">
        <v>4620</v>
      </c>
      <c r="G27" s="42">
        <f t="shared" si="0"/>
        <v>1848</v>
      </c>
      <c r="H27" s="43"/>
      <c r="I27" s="44"/>
      <c r="J27" s="45">
        <f t="shared" si="1"/>
        <v>0</v>
      </c>
    </row>
    <row r="28" spans="1:10" x14ac:dyDescent="0.25">
      <c r="A28" s="115">
        <v>16</v>
      </c>
      <c r="B28" s="46"/>
      <c r="C28" s="46"/>
      <c r="D28" s="47" t="s">
        <v>20</v>
      </c>
      <c r="E28" s="32">
        <v>0.5</v>
      </c>
      <c r="F28" s="49">
        <v>3583.25</v>
      </c>
      <c r="G28" s="50">
        <f t="shared" si="0"/>
        <v>1791.625</v>
      </c>
      <c r="H28" s="51"/>
      <c r="I28" s="52"/>
      <c r="J28" s="53">
        <f t="shared" si="1"/>
        <v>0</v>
      </c>
    </row>
    <row r="29" spans="1:10" x14ac:dyDescent="0.25">
      <c r="A29" s="115">
        <v>17</v>
      </c>
      <c r="B29" s="30" t="s">
        <v>48</v>
      </c>
      <c r="C29" s="30" t="s">
        <v>49</v>
      </c>
      <c r="D29" s="30"/>
      <c r="E29" s="32">
        <v>14</v>
      </c>
      <c r="F29" s="33">
        <v>2747.25</v>
      </c>
      <c r="G29" s="34">
        <f t="shared" si="0"/>
        <v>38461.5</v>
      </c>
      <c r="H29" s="65"/>
      <c r="I29" s="66"/>
      <c r="J29" s="37">
        <f t="shared" si="1"/>
        <v>0</v>
      </c>
    </row>
    <row r="30" spans="1:10" x14ac:dyDescent="0.25">
      <c r="A30" s="115">
        <v>18</v>
      </c>
      <c r="B30" s="46"/>
      <c r="C30" s="46" t="s">
        <v>50</v>
      </c>
      <c r="D30" s="46"/>
      <c r="E30" s="48">
        <v>0</v>
      </c>
      <c r="F30" s="49">
        <v>1930.5</v>
      </c>
      <c r="G30" s="50">
        <f t="shared" si="0"/>
        <v>0</v>
      </c>
      <c r="H30" s="51"/>
      <c r="I30" s="52"/>
      <c r="J30" s="53">
        <f t="shared" si="1"/>
        <v>0</v>
      </c>
    </row>
    <row r="31" spans="1:10" x14ac:dyDescent="0.25">
      <c r="A31" s="115">
        <v>19</v>
      </c>
      <c r="B31" s="30" t="s">
        <v>24</v>
      </c>
      <c r="C31" s="30" t="s">
        <v>25</v>
      </c>
      <c r="D31" s="30"/>
      <c r="E31" s="32">
        <v>838.4</v>
      </c>
      <c r="F31" s="33">
        <v>2480</v>
      </c>
      <c r="G31" s="34">
        <f t="shared" si="0"/>
        <v>2079232</v>
      </c>
      <c r="H31" s="65"/>
      <c r="I31" s="66"/>
      <c r="J31" s="67">
        <f t="shared" si="1"/>
        <v>0</v>
      </c>
    </row>
    <row r="32" spans="1:10" x14ac:dyDescent="0.25">
      <c r="A32" s="115">
        <v>20</v>
      </c>
      <c r="B32" s="38"/>
      <c r="C32" s="38" t="s">
        <v>26</v>
      </c>
      <c r="D32" s="38"/>
      <c r="E32" s="40">
        <v>0</v>
      </c>
      <c r="F32" s="41">
        <v>1965.21</v>
      </c>
      <c r="G32" s="42">
        <f t="shared" si="0"/>
        <v>0</v>
      </c>
      <c r="H32" s="43"/>
      <c r="I32" s="44"/>
      <c r="J32" s="45">
        <f t="shared" si="1"/>
        <v>0</v>
      </c>
    </row>
    <row r="33" spans="1:10" x14ac:dyDescent="0.25">
      <c r="A33" s="115">
        <v>21</v>
      </c>
      <c r="B33" s="38"/>
      <c r="C33" s="38" t="s">
        <v>27</v>
      </c>
      <c r="D33" s="38"/>
      <c r="E33" s="40">
        <v>0</v>
      </c>
      <c r="F33" s="41">
        <v>1860.4</v>
      </c>
      <c r="G33" s="42">
        <f t="shared" si="0"/>
        <v>0</v>
      </c>
      <c r="H33" s="43"/>
      <c r="I33" s="44"/>
      <c r="J33" s="45">
        <f t="shared" si="1"/>
        <v>0</v>
      </c>
    </row>
    <row r="34" spans="1:10" x14ac:dyDescent="0.25">
      <c r="A34" s="115">
        <v>22</v>
      </c>
      <c r="B34" s="38"/>
      <c r="C34" s="38" t="s">
        <v>28</v>
      </c>
      <c r="D34" s="38"/>
      <c r="E34" s="40">
        <v>0</v>
      </c>
      <c r="F34" s="41">
        <v>1755.58</v>
      </c>
      <c r="G34" s="42">
        <f t="shared" si="0"/>
        <v>0</v>
      </c>
      <c r="H34" s="43"/>
      <c r="I34" s="44"/>
      <c r="J34" s="45">
        <f t="shared" si="1"/>
        <v>0</v>
      </c>
    </row>
    <row r="35" spans="1:10" ht="15.75" thickBot="1" x14ac:dyDescent="0.3">
      <c r="A35" s="115">
        <v>23</v>
      </c>
      <c r="B35" s="46"/>
      <c r="C35" s="46" t="s">
        <v>29</v>
      </c>
      <c r="D35" s="46"/>
      <c r="E35" s="48">
        <v>0</v>
      </c>
      <c r="F35" s="49">
        <v>1755.58</v>
      </c>
      <c r="G35" s="50">
        <f t="shared" si="0"/>
        <v>0</v>
      </c>
      <c r="H35" s="126"/>
      <c r="I35" s="127"/>
      <c r="J35" s="128">
        <f t="shared" si="1"/>
        <v>0</v>
      </c>
    </row>
    <row r="36" spans="1:10" x14ac:dyDescent="0.25">
      <c r="A36" s="71" t="s">
        <v>31</v>
      </c>
      <c r="B36" s="72"/>
      <c r="C36" s="72"/>
      <c r="D36" s="72"/>
      <c r="E36" s="73">
        <f>SUM(E13:E28)</f>
        <v>304.79999999999995</v>
      </c>
      <c r="F36" s="74"/>
      <c r="G36" s="75">
        <f>SUM(G13:G28)</f>
        <v>1331257.1229999999</v>
      </c>
      <c r="H36" s="76" t="s">
        <v>32</v>
      </c>
      <c r="I36" s="77">
        <f>SUM(J13:J28)</f>
        <v>0</v>
      </c>
      <c r="J36" s="78"/>
    </row>
    <row r="37" spans="1:10" x14ac:dyDescent="0.25">
      <c r="A37" s="79" t="s">
        <v>33</v>
      </c>
      <c r="B37" s="80"/>
      <c r="C37" s="80"/>
      <c r="D37" s="80"/>
      <c r="E37" s="81">
        <f>SUM(E29:E30)</f>
        <v>14</v>
      </c>
      <c r="F37" s="82"/>
      <c r="G37" s="83">
        <f>SUM(G29:G30)</f>
        <v>38461.5</v>
      </c>
      <c r="H37" s="84"/>
      <c r="I37" s="85">
        <f>SUM(J29:J30)</f>
        <v>0</v>
      </c>
      <c r="J37" s="86"/>
    </row>
    <row r="38" spans="1:10" ht="15.75" thickBot="1" x14ac:dyDescent="0.3">
      <c r="A38" s="87" t="s">
        <v>34</v>
      </c>
      <c r="B38" s="88"/>
      <c r="C38" s="88"/>
      <c r="D38" s="88"/>
      <c r="E38" s="89">
        <f>SUM(E31:E35)</f>
        <v>838.4</v>
      </c>
      <c r="F38" s="82"/>
      <c r="G38" s="90">
        <f>SUM(G31:G35)</f>
        <v>2079232</v>
      </c>
      <c r="H38" s="84"/>
      <c r="I38" s="91">
        <f>SUM(J31:J35)</f>
        <v>0</v>
      </c>
      <c r="J38" s="92"/>
    </row>
    <row r="39" spans="1:10" ht="15.75" thickBot="1" x14ac:dyDescent="0.3">
      <c r="A39" s="93" t="s">
        <v>35</v>
      </c>
      <c r="B39" s="94"/>
      <c r="C39" s="94"/>
      <c r="D39" s="94"/>
      <c r="E39" s="95">
        <f>SUM(E36:E38)</f>
        <v>1157.1999999999998</v>
      </c>
      <c r="F39" s="96"/>
      <c r="G39" s="97">
        <f>SUM(G36:G38)</f>
        <v>3448950.6229999997</v>
      </c>
      <c r="H39" s="98"/>
      <c r="I39" s="99">
        <f>SUM(I36:J38)</f>
        <v>0</v>
      </c>
      <c r="J39" s="100"/>
    </row>
    <row r="40" spans="1:10" ht="28.5" customHeight="1" x14ac:dyDescent="0.25">
      <c r="A40" s="101" t="s">
        <v>36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2" spans="1:10" x14ac:dyDescent="0.25">
      <c r="G42" s="103" t="s">
        <v>37</v>
      </c>
      <c r="H42" s="103"/>
      <c r="I42" s="103"/>
      <c r="J42" s="103"/>
    </row>
    <row r="43" spans="1:10" x14ac:dyDescent="0.25">
      <c r="G43" s="103"/>
      <c r="H43" s="103"/>
      <c r="I43" s="103"/>
      <c r="J43" s="103"/>
    </row>
    <row r="44" spans="1:10" x14ac:dyDescent="0.25">
      <c r="G44" s="104"/>
      <c r="H44" s="104"/>
      <c r="I44" s="104"/>
      <c r="J44" s="104"/>
    </row>
  </sheetData>
  <sheetProtection password="CE88" sheet="1" objects="1" scenarios="1"/>
  <mergeCells count="65">
    <mergeCell ref="A40:J40"/>
    <mergeCell ref="G42:J42"/>
    <mergeCell ref="G43:J43"/>
    <mergeCell ref="H35:I35"/>
    <mergeCell ref="A36:D36"/>
    <mergeCell ref="H36:H39"/>
    <mergeCell ref="I36:J36"/>
    <mergeCell ref="A37:D37"/>
    <mergeCell ref="I37:J37"/>
    <mergeCell ref="A38:D38"/>
    <mergeCell ref="I38:J38"/>
    <mergeCell ref="A39:D39"/>
    <mergeCell ref="I39:J39"/>
    <mergeCell ref="B31:B35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B26:C28"/>
    <mergeCell ref="H26:I26"/>
    <mergeCell ref="H27:I27"/>
    <mergeCell ref="H28:I28"/>
    <mergeCell ref="B29:B30"/>
    <mergeCell ref="C29:D29"/>
    <mergeCell ref="H29:I29"/>
    <mergeCell ref="C30:D30"/>
    <mergeCell ref="H30:I30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22.</oddHead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106" t="s">
        <v>38</v>
      </c>
      <c r="C13" s="106"/>
      <c r="D13" s="107" t="s">
        <v>39</v>
      </c>
      <c r="E13" s="32">
        <v>0.7</v>
      </c>
      <c r="F13" s="185">
        <v>21967.91</v>
      </c>
      <c r="G13" s="212">
        <f>F13*E13</f>
        <v>15377.536999999998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32">
        <v>0</v>
      </c>
      <c r="F14" s="41">
        <v>21426.16</v>
      </c>
      <c r="G14" s="42">
        <f t="shared" ref="G14:G35" si="0">F14*E14</f>
        <v>0</v>
      </c>
      <c r="H14" s="43"/>
      <c r="I14" s="44"/>
      <c r="J14" s="45">
        <f t="shared" ref="J14:J35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32">
        <v>0.9</v>
      </c>
      <c r="F15" s="41">
        <v>13321</v>
      </c>
      <c r="G15" s="42">
        <f t="shared" si="0"/>
        <v>11988.9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32">
        <v>13.6</v>
      </c>
      <c r="F16" s="41">
        <v>11341.91</v>
      </c>
      <c r="G16" s="42">
        <f t="shared" si="0"/>
        <v>154249.976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32">
        <v>13.6</v>
      </c>
      <c r="F17" s="41">
        <v>7531.34</v>
      </c>
      <c r="G17" s="42">
        <f t="shared" si="0"/>
        <v>102426.224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32">
        <v>23.5</v>
      </c>
      <c r="F18" s="41">
        <v>4495.34</v>
      </c>
      <c r="G18" s="42">
        <f t="shared" si="0"/>
        <v>105640.49</v>
      </c>
      <c r="H18" s="43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32">
        <v>0</v>
      </c>
      <c r="F19" s="49">
        <v>2900</v>
      </c>
      <c r="G19" s="50">
        <f t="shared" si="0"/>
        <v>0</v>
      </c>
      <c r="H19" s="51"/>
      <c r="I19" s="52"/>
      <c r="J19" s="53">
        <f t="shared" si="1"/>
        <v>0</v>
      </c>
    </row>
    <row r="20" spans="1:10" x14ac:dyDescent="0.25">
      <c r="A20" s="29">
        <v>8</v>
      </c>
      <c r="B20" s="30" t="s">
        <v>16</v>
      </c>
      <c r="C20" s="30"/>
      <c r="D20" s="31" t="s">
        <v>17</v>
      </c>
      <c r="E20" s="32">
        <v>0.7</v>
      </c>
      <c r="F20" s="33">
        <v>16966.59</v>
      </c>
      <c r="G20" s="34">
        <f t="shared" si="0"/>
        <v>11876.612999999999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32">
        <v>9.4</v>
      </c>
      <c r="F21" s="41">
        <v>9550.75</v>
      </c>
      <c r="G21" s="42">
        <f t="shared" si="0"/>
        <v>89777.05</v>
      </c>
      <c r="H21" s="43"/>
      <c r="I21" s="44"/>
      <c r="J21" s="45">
        <f t="shared" si="1"/>
        <v>0</v>
      </c>
    </row>
    <row r="22" spans="1:10" x14ac:dyDescent="0.25">
      <c r="A22" s="111">
        <v>10</v>
      </c>
      <c r="B22" s="38"/>
      <c r="C22" s="38"/>
      <c r="D22" s="39" t="s">
        <v>19</v>
      </c>
      <c r="E22" s="32">
        <v>38.700000000000003</v>
      </c>
      <c r="F22" s="41">
        <v>5120.5</v>
      </c>
      <c r="G22" s="42">
        <f t="shared" si="0"/>
        <v>198163.35</v>
      </c>
      <c r="H22" s="43"/>
      <c r="I22" s="44"/>
      <c r="J22" s="45">
        <f t="shared" si="1"/>
        <v>0</v>
      </c>
    </row>
    <row r="23" spans="1:10" x14ac:dyDescent="0.25">
      <c r="A23" s="111">
        <v>11</v>
      </c>
      <c r="B23" s="38"/>
      <c r="C23" s="38"/>
      <c r="D23" s="39" t="s">
        <v>20</v>
      </c>
      <c r="E23" s="32">
        <v>55.3</v>
      </c>
      <c r="F23" s="41">
        <v>3850</v>
      </c>
      <c r="G23" s="42">
        <f t="shared" si="0"/>
        <v>212905</v>
      </c>
      <c r="H23" s="43"/>
      <c r="I23" s="44"/>
      <c r="J23" s="45">
        <f t="shared" si="1"/>
        <v>0</v>
      </c>
    </row>
    <row r="24" spans="1:10" x14ac:dyDescent="0.25">
      <c r="A24" s="111">
        <v>12</v>
      </c>
      <c r="B24" s="38"/>
      <c r="C24" s="38"/>
      <c r="D24" s="39" t="s">
        <v>21</v>
      </c>
      <c r="E24" s="32">
        <v>55.3</v>
      </c>
      <c r="F24" s="41">
        <v>3000</v>
      </c>
      <c r="G24" s="42">
        <f t="shared" si="0"/>
        <v>165900</v>
      </c>
      <c r="H24" s="43"/>
      <c r="I24" s="44"/>
      <c r="J24" s="45">
        <f t="shared" si="1"/>
        <v>0</v>
      </c>
    </row>
    <row r="25" spans="1:10" x14ac:dyDescent="0.25">
      <c r="A25" s="115">
        <v>13</v>
      </c>
      <c r="B25" s="46"/>
      <c r="C25" s="46"/>
      <c r="D25" s="47" t="s">
        <v>22</v>
      </c>
      <c r="E25" s="32">
        <v>0</v>
      </c>
      <c r="F25" s="49">
        <v>2600</v>
      </c>
      <c r="G25" s="50">
        <f t="shared" si="0"/>
        <v>0</v>
      </c>
      <c r="H25" s="51"/>
      <c r="I25" s="52"/>
      <c r="J25" s="53">
        <f t="shared" si="1"/>
        <v>0</v>
      </c>
    </row>
    <row r="26" spans="1:10" x14ac:dyDescent="0.25">
      <c r="A26" s="115">
        <v>14</v>
      </c>
      <c r="B26" s="30" t="s">
        <v>53</v>
      </c>
      <c r="C26" s="30"/>
      <c r="D26" s="31" t="s">
        <v>17</v>
      </c>
      <c r="E26" s="32">
        <v>0</v>
      </c>
      <c r="F26" s="33">
        <v>5335</v>
      </c>
      <c r="G26" s="34">
        <f t="shared" si="0"/>
        <v>0</v>
      </c>
      <c r="H26" s="65"/>
      <c r="I26" s="66"/>
      <c r="J26" s="37">
        <f t="shared" si="1"/>
        <v>0</v>
      </c>
    </row>
    <row r="27" spans="1:10" x14ac:dyDescent="0.25">
      <c r="A27" s="115">
        <v>15</v>
      </c>
      <c r="B27" s="38"/>
      <c r="C27" s="38"/>
      <c r="D27" s="39" t="s">
        <v>19</v>
      </c>
      <c r="E27" s="32">
        <v>0.4</v>
      </c>
      <c r="F27" s="41">
        <v>3778.5</v>
      </c>
      <c r="G27" s="42">
        <f t="shared" si="0"/>
        <v>1511.4</v>
      </c>
      <c r="H27" s="43"/>
      <c r="I27" s="44"/>
      <c r="J27" s="45">
        <f t="shared" si="1"/>
        <v>0</v>
      </c>
    </row>
    <row r="28" spans="1:10" x14ac:dyDescent="0.25">
      <c r="A28" s="115">
        <v>16</v>
      </c>
      <c r="B28" s="46"/>
      <c r="C28" s="46"/>
      <c r="D28" s="47" t="s">
        <v>20</v>
      </c>
      <c r="E28" s="32">
        <v>0.4</v>
      </c>
      <c r="F28" s="49">
        <v>2390.66</v>
      </c>
      <c r="G28" s="50">
        <f t="shared" si="0"/>
        <v>956.26400000000001</v>
      </c>
      <c r="H28" s="51"/>
      <c r="I28" s="52"/>
      <c r="J28" s="53">
        <f t="shared" si="1"/>
        <v>0</v>
      </c>
    </row>
    <row r="29" spans="1:10" x14ac:dyDescent="0.25">
      <c r="A29" s="115">
        <v>17</v>
      </c>
      <c r="B29" s="30" t="s">
        <v>48</v>
      </c>
      <c r="C29" s="30" t="s">
        <v>49</v>
      </c>
      <c r="D29" s="30"/>
      <c r="E29" s="32">
        <v>10.6</v>
      </c>
      <c r="F29" s="33">
        <v>2747.25</v>
      </c>
      <c r="G29" s="34">
        <f t="shared" si="0"/>
        <v>29120.85</v>
      </c>
      <c r="H29" s="65"/>
      <c r="I29" s="66"/>
      <c r="J29" s="37">
        <f t="shared" si="1"/>
        <v>0</v>
      </c>
    </row>
    <row r="30" spans="1:10" x14ac:dyDescent="0.25">
      <c r="A30" s="115">
        <v>18</v>
      </c>
      <c r="B30" s="46"/>
      <c r="C30" s="46" t="s">
        <v>50</v>
      </c>
      <c r="D30" s="46"/>
      <c r="E30" s="48">
        <v>0</v>
      </c>
      <c r="F30" s="49">
        <v>1930.5</v>
      </c>
      <c r="G30" s="50">
        <f t="shared" si="0"/>
        <v>0</v>
      </c>
      <c r="H30" s="51"/>
      <c r="I30" s="52"/>
      <c r="J30" s="53">
        <f t="shared" si="1"/>
        <v>0</v>
      </c>
    </row>
    <row r="31" spans="1:10" x14ac:dyDescent="0.25">
      <c r="A31" s="115">
        <v>19</v>
      </c>
      <c r="B31" s="30" t="s">
        <v>24</v>
      </c>
      <c r="C31" s="30" t="s">
        <v>25</v>
      </c>
      <c r="D31" s="30"/>
      <c r="E31" s="32">
        <v>627.29999999999995</v>
      </c>
      <c r="F31" s="33">
        <v>2480</v>
      </c>
      <c r="G31" s="34">
        <f>F31*E31</f>
        <v>1555704</v>
      </c>
      <c r="H31" s="65"/>
      <c r="I31" s="66"/>
      <c r="J31" s="67">
        <f t="shared" si="1"/>
        <v>0</v>
      </c>
    </row>
    <row r="32" spans="1:10" x14ac:dyDescent="0.25">
      <c r="A32" s="115">
        <v>20</v>
      </c>
      <c r="B32" s="38"/>
      <c r="C32" s="38" t="s">
        <v>26</v>
      </c>
      <c r="D32" s="38"/>
      <c r="E32" s="40">
        <v>0</v>
      </c>
      <c r="F32" s="41">
        <v>1965.21</v>
      </c>
      <c r="G32" s="42">
        <f t="shared" si="0"/>
        <v>0</v>
      </c>
      <c r="H32" s="43"/>
      <c r="I32" s="44"/>
      <c r="J32" s="45">
        <f t="shared" si="1"/>
        <v>0</v>
      </c>
    </row>
    <row r="33" spans="1:10" x14ac:dyDescent="0.25">
      <c r="A33" s="115">
        <v>21</v>
      </c>
      <c r="B33" s="38"/>
      <c r="C33" s="38" t="s">
        <v>27</v>
      </c>
      <c r="D33" s="38"/>
      <c r="E33" s="40">
        <v>0</v>
      </c>
      <c r="F33" s="41">
        <v>1860.4</v>
      </c>
      <c r="G33" s="42">
        <f t="shared" si="0"/>
        <v>0</v>
      </c>
      <c r="H33" s="43"/>
      <c r="I33" s="44"/>
      <c r="J33" s="45">
        <f t="shared" si="1"/>
        <v>0</v>
      </c>
    </row>
    <row r="34" spans="1:10" x14ac:dyDescent="0.25">
      <c r="A34" s="115">
        <v>22</v>
      </c>
      <c r="B34" s="38"/>
      <c r="C34" s="38" t="s">
        <v>28</v>
      </c>
      <c r="D34" s="38"/>
      <c r="E34" s="40">
        <v>0</v>
      </c>
      <c r="F34" s="41">
        <v>1755.58</v>
      </c>
      <c r="G34" s="42">
        <f t="shared" si="0"/>
        <v>0</v>
      </c>
      <c r="H34" s="43"/>
      <c r="I34" s="44"/>
      <c r="J34" s="45">
        <f t="shared" si="1"/>
        <v>0</v>
      </c>
    </row>
    <row r="35" spans="1:10" ht="15.75" thickBot="1" x14ac:dyDescent="0.3">
      <c r="A35" s="115">
        <v>23</v>
      </c>
      <c r="B35" s="46"/>
      <c r="C35" s="46" t="s">
        <v>29</v>
      </c>
      <c r="D35" s="46"/>
      <c r="E35" s="48">
        <v>0</v>
      </c>
      <c r="F35" s="49">
        <v>1755.58</v>
      </c>
      <c r="G35" s="50">
        <f t="shared" si="0"/>
        <v>0</v>
      </c>
      <c r="H35" s="126"/>
      <c r="I35" s="127"/>
      <c r="J35" s="128">
        <f t="shared" si="1"/>
        <v>0</v>
      </c>
    </row>
    <row r="36" spans="1:10" x14ac:dyDescent="0.25">
      <c r="A36" s="71" t="s">
        <v>31</v>
      </c>
      <c r="B36" s="72"/>
      <c r="C36" s="72"/>
      <c r="D36" s="72"/>
      <c r="E36" s="73">
        <f>SUM(E13:E28)</f>
        <v>212.5</v>
      </c>
      <c r="F36" s="74"/>
      <c r="G36" s="75">
        <f>SUM(G13:G28)</f>
        <v>1070772.804</v>
      </c>
      <c r="H36" s="76" t="s">
        <v>32</v>
      </c>
      <c r="I36" s="77">
        <f>SUM(J13:J28)</f>
        <v>0</v>
      </c>
      <c r="J36" s="78"/>
    </row>
    <row r="37" spans="1:10" x14ac:dyDescent="0.25">
      <c r="A37" s="79" t="s">
        <v>33</v>
      </c>
      <c r="B37" s="80"/>
      <c r="C37" s="80"/>
      <c r="D37" s="80"/>
      <c r="E37" s="81">
        <f>SUM(E29:E30)</f>
        <v>10.6</v>
      </c>
      <c r="F37" s="82"/>
      <c r="G37" s="83">
        <f>SUM(G29:G30)</f>
        <v>29120.85</v>
      </c>
      <c r="H37" s="84"/>
      <c r="I37" s="85">
        <f>SUM(J29:J30)</f>
        <v>0</v>
      </c>
      <c r="J37" s="86"/>
    </row>
    <row r="38" spans="1:10" ht="15.75" thickBot="1" x14ac:dyDescent="0.3">
      <c r="A38" s="87" t="s">
        <v>34</v>
      </c>
      <c r="B38" s="88"/>
      <c r="C38" s="88"/>
      <c r="D38" s="88"/>
      <c r="E38" s="89">
        <f>SUM(E31:E35)</f>
        <v>627.29999999999995</v>
      </c>
      <c r="F38" s="82"/>
      <c r="G38" s="90">
        <f>SUM(G31:G35)</f>
        <v>1555704</v>
      </c>
      <c r="H38" s="84"/>
      <c r="I38" s="91">
        <f>SUM(J31:J35)</f>
        <v>0</v>
      </c>
      <c r="J38" s="92"/>
    </row>
    <row r="39" spans="1:10" ht="15.75" thickBot="1" x14ac:dyDescent="0.3">
      <c r="A39" s="93" t="s">
        <v>35</v>
      </c>
      <c r="B39" s="94"/>
      <c r="C39" s="94"/>
      <c r="D39" s="94"/>
      <c r="E39" s="95">
        <f>SUM(E36:E38)</f>
        <v>850.4</v>
      </c>
      <c r="F39" s="96"/>
      <c r="G39" s="97">
        <f>SUM(G36:G38)</f>
        <v>2655597.6540000001</v>
      </c>
      <c r="H39" s="98"/>
      <c r="I39" s="99">
        <f>SUM(I36:J38)</f>
        <v>0</v>
      </c>
      <c r="J39" s="100"/>
    </row>
    <row r="40" spans="1:10" ht="30" customHeight="1" x14ac:dyDescent="0.25">
      <c r="A40" s="101" t="s">
        <v>36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2" spans="1:10" x14ac:dyDescent="0.25">
      <c r="G42" s="103" t="s">
        <v>37</v>
      </c>
      <c r="H42" s="103"/>
      <c r="I42" s="103"/>
      <c r="J42" s="103"/>
    </row>
    <row r="43" spans="1:10" x14ac:dyDescent="0.25">
      <c r="G43" s="103"/>
      <c r="H43" s="103"/>
      <c r="I43" s="103"/>
      <c r="J43" s="103"/>
    </row>
    <row r="44" spans="1:10" x14ac:dyDescent="0.25">
      <c r="G44" s="104"/>
      <c r="H44" s="104"/>
      <c r="I44" s="104"/>
      <c r="J44" s="104"/>
    </row>
  </sheetData>
  <sheetProtection password="CE88" sheet="1" objects="1" scenarios="1"/>
  <mergeCells count="65">
    <mergeCell ref="A40:J40"/>
    <mergeCell ref="G42:J42"/>
    <mergeCell ref="G43:J43"/>
    <mergeCell ref="H35:I35"/>
    <mergeCell ref="A36:D36"/>
    <mergeCell ref="H36:H39"/>
    <mergeCell ref="I36:J36"/>
    <mergeCell ref="A37:D37"/>
    <mergeCell ref="I37:J37"/>
    <mergeCell ref="A38:D38"/>
    <mergeCell ref="I38:J38"/>
    <mergeCell ref="A39:D39"/>
    <mergeCell ref="I39:J39"/>
    <mergeCell ref="B31:B35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B26:C28"/>
    <mergeCell ref="H26:I26"/>
    <mergeCell ref="H27:I27"/>
    <mergeCell ref="H28:I28"/>
    <mergeCell ref="B29:B30"/>
    <mergeCell ref="C29:D29"/>
    <mergeCell ref="H29:I29"/>
    <mergeCell ref="C30:D30"/>
    <mergeCell ref="H30:I30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23.</oddHead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Layout" zoomScaleNormal="100" workbookViewId="0">
      <selection activeCell="I19" sqref="I19: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153" t="s">
        <v>44</v>
      </c>
      <c r="H12" s="27">
        <v>6</v>
      </c>
      <c r="I12" s="24"/>
      <c r="J12" s="154" t="s">
        <v>45</v>
      </c>
    </row>
    <row r="13" spans="1:10" x14ac:dyDescent="0.25">
      <c r="A13" s="29">
        <v>1</v>
      </c>
      <c r="B13" s="30" t="s">
        <v>24</v>
      </c>
      <c r="C13" s="30" t="s">
        <v>25</v>
      </c>
      <c r="D13" s="30"/>
      <c r="E13" s="32">
        <v>989.27</v>
      </c>
      <c r="F13" s="33">
        <v>2480</v>
      </c>
      <c r="G13" s="34">
        <f t="shared" ref="G13:G17" si="0">F13*E13</f>
        <v>2453389.6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 t="s">
        <v>26</v>
      </c>
      <c r="D14" s="38"/>
      <c r="E14" s="40">
        <v>0</v>
      </c>
      <c r="F14" s="41">
        <v>1965.21</v>
      </c>
      <c r="G14" s="42">
        <f t="shared" si="0"/>
        <v>0</v>
      </c>
      <c r="H14" s="43"/>
      <c r="I14" s="44"/>
      <c r="J14" s="45">
        <f t="shared" ref="J14:J17" si="1">H14*E14</f>
        <v>0</v>
      </c>
    </row>
    <row r="15" spans="1:10" x14ac:dyDescent="0.25">
      <c r="A15" s="111">
        <v>3</v>
      </c>
      <c r="B15" s="38"/>
      <c r="C15" s="38" t="s">
        <v>27</v>
      </c>
      <c r="D15" s="38"/>
      <c r="E15" s="40">
        <v>0</v>
      </c>
      <c r="F15" s="41">
        <v>1860.4</v>
      </c>
      <c r="G15" s="42">
        <f>F15*E15</f>
        <v>0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 t="s">
        <v>28</v>
      </c>
      <c r="D16" s="38"/>
      <c r="E16" s="40">
        <v>0</v>
      </c>
      <c r="F16" s="41">
        <v>1755.58</v>
      </c>
      <c r="G16" s="42">
        <f t="shared" si="0"/>
        <v>0</v>
      </c>
      <c r="H16" s="43"/>
      <c r="I16" s="44"/>
      <c r="J16" s="45">
        <f>H16*E16</f>
        <v>0</v>
      </c>
    </row>
    <row r="17" spans="1:10" ht="15.75" thickBot="1" x14ac:dyDescent="0.3">
      <c r="A17" s="115">
        <v>5</v>
      </c>
      <c r="B17" s="46"/>
      <c r="C17" s="46" t="s">
        <v>29</v>
      </c>
      <c r="D17" s="46"/>
      <c r="E17" s="48">
        <v>0</v>
      </c>
      <c r="F17" s="49">
        <v>1755.58</v>
      </c>
      <c r="G17" s="50">
        <f t="shared" si="0"/>
        <v>0</v>
      </c>
      <c r="H17" s="51"/>
      <c r="I17" s="52"/>
      <c r="J17" s="53">
        <f t="shared" si="1"/>
        <v>0</v>
      </c>
    </row>
    <row r="18" spans="1:10" x14ac:dyDescent="0.25">
      <c r="A18" s="71" t="s">
        <v>31</v>
      </c>
      <c r="B18" s="72"/>
      <c r="C18" s="72"/>
      <c r="D18" s="72"/>
      <c r="E18" s="146">
        <f>SUM(E14)</f>
        <v>0</v>
      </c>
      <c r="F18" s="224"/>
      <c r="G18" s="225">
        <f t="shared" ref="G18:G19" si="2">SUM(G14)</f>
        <v>0</v>
      </c>
      <c r="H18" s="76" t="s">
        <v>32</v>
      </c>
      <c r="I18" s="77">
        <f>SUM(J17)</f>
        <v>0</v>
      </c>
      <c r="J18" s="78"/>
    </row>
    <row r="19" spans="1:10" x14ac:dyDescent="0.25">
      <c r="A19" s="79" t="s">
        <v>33</v>
      </c>
      <c r="B19" s="80"/>
      <c r="C19" s="80"/>
      <c r="D19" s="80"/>
      <c r="E19" s="147">
        <f>SUM(E15)</f>
        <v>0</v>
      </c>
      <c r="F19" s="171"/>
      <c r="G19" s="172">
        <f t="shared" si="2"/>
        <v>0</v>
      </c>
      <c r="H19" s="84"/>
      <c r="I19" s="85">
        <f>SUM(J17)</f>
        <v>0</v>
      </c>
      <c r="J19" s="86"/>
    </row>
    <row r="20" spans="1:10" ht="15.75" thickBot="1" x14ac:dyDescent="0.3">
      <c r="A20" s="87" t="s">
        <v>34</v>
      </c>
      <c r="B20" s="88"/>
      <c r="C20" s="88"/>
      <c r="D20" s="88"/>
      <c r="E20" s="89">
        <f>SUM(E13:E17)</f>
        <v>989.27</v>
      </c>
      <c r="F20" s="174"/>
      <c r="G20" s="90">
        <f t="shared" ref="G20" si="3">SUM(G13:G17)</f>
        <v>2453389.6</v>
      </c>
      <c r="H20" s="84"/>
      <c r="I20" s="91">
        <f>SUM(J13:J17)</f>
        <v>0</v>
      </c>
      <c r="J20" s="92"/>
    </row>
    <row r="21" spans="1:10" ht="15.75" thickBot="1" x14ac:dyDescent="0.3">
      <c r="A21" s="93" t="s">
        <v>35</v>
      </c>
      <c r="B21" s="94"/>
      <c r="C21" s="94"/>
      <c r="D21" s="94"/>
      <c r="E21" s="95">
        <f>SUM(E18:E20)</f>
        <v>989.27</v>
      </c>
      <c r="F21" s="96"/>
      <c r="G21" s="97">
        <f>SUM(G18:G20)</f>
        <v>2453389.6</v>
      </c>
      <c r="H21" s="98"/>
      <c r="I21" s="99">
        <f>SUM(I18:J20)</f>
        <v>0</v>
      </c>
      <c r="J21" s="100"/>
    </row>
    <row r="22" spans="1:10" ht="28.5" customHeight="1" x14ac:dyDescent="0.25">
      <c r="A22" s="101" t="s">
        <v>36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6" spans="1:10" x14ac:dyDescent="0.25">
      <c r="G26" s="103" t="s">
        <v>37</v>
      </c>
      <c r="H26" s="103"/>
      <c r="I26" s="103"/>
      <c r="J26" s="103"/>
    </row>
    <row r="27" spans="1:10" x14ac:dyDescent="0.25">
      <c r="G27" s="103"/>
      <c r="H27" s="103"/>
      <c r="I27" s="103"/>
      <c r="J27" s="103"/>
    </row>
    <row r="28" spans="1:10" x14ac:dyDescent="0.25">
      <c r="G28" s="104"/>
      <c r="H28" s="104"/>
      <c r="I28" s="104"/>
      <c r="J28" s="104"/>
    </row>
  </sheetData>
  <sheetProtection password="CE88" sheet="1" objects="1" scenarios="1"/>
  <mergeCells count="41">
    <mergeCell ref="A22:J22"/>
    <mergeCell ref="G26:J26"/>
    <mergeCell ref="G27:J27"/>
    <mergeCell ref="H17:I17"/>
    <mergeCell ref="A18:D18"/>
    <mergeCell ref="H18:H21"/>
    <mergeCell ref="I18:J18"/>
    <mergeCell ref="A19:D19"/>
    <mergeCell ref="I19:J19"/>
    <mergeCell ref="A20:D20"/>
    <mergeCell ref="I20:J20"/>
    <mergeCell ref="A21:D21"/>
    <mergeCell ref="I21:J21"/>
    <mergeCell ref="B13:B17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24.</oddHead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view="pageLayout" zoomScaleNormal="100" workbookViewId="0">
      <selection activeCell="I19" sqref="I19: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106" t="s">
        <v>24</v>
      </c>
      <c r="C13" s="106" t="s">
        <v>25</v>
      </c>
      <c r="D13" s="106"/>
      <c r="E13" s="211">
        <v>481.76</v>
      </c>
      <c r="F13" s="185">
        <v>2480</v>
      </c>
      <c r="G13" s="212">
        <f t="shared" ref="G13:G17" si="0">F13*E13</f>
        <v>1194764.8</v>
      </c>
      <c r="H13" s="35"/>
      <c r="I13" s="36"/>
      <c r="J13" s="37">
        <f>H13*E13</f>
        <v>0</v>
      </c>
    </row>
    <row r="14" spans="1:10" x14ac:dyDescent="0.25">
      <c r="A14" s="29">
        <v>2</v>
      </c>
      <c r="B14" s="38"/>
      <c r="C14" s="38" t="s">
        <v>26</v>
      </c>
      <c r="D14" s="38"/>
      <c r="E14" s="40">
        <v>0</v>
      </c>
      <c r="F14" s="41">
        <v>1965.21</v>
      </c>
      <c r="G14" s="42">
        <f t="shared" si="0"/>
        <v>0</v>
      </c>
      <c r="H14" s="43"/>
      <c r="I14" s="44"/>
      <c r="J14" s="45">
        <f t="shared" ref="J14:J17" si="1">H14*E14</f>
        <v>0</v>
      </c>
    </row>
    <row r="15" spans="1:10" x14ac:dyDescent="0.25">
      <c r="A15" s="29">
        <v>3</v>
      </c>
      <c r="B15" s="38"/>
      <c r="C15" s="38" t="s">
        <v>27</v>
      </c>
      <c r="D15" s="38"/>
      <c r="E15" s="40">
        <v>0</v>
      </c>
      <c r="F15" s="41">
        <v>1860.4</v>
      </c>
      <c r="G15" s="42">
        <f t="shared" si="0"/>
        <v>0</v>
      </c>
      <c r="H15" s="43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 t="s">
        <v>28</v>
      </c>
      <c r="D16" s="38"/>
      <c r="E16" s="40">
        <v>0</v>
      </c>
      <c r="F16" s="41">
        <v>1755.58</v>
      </c>
      <c r="G16" s="42">
        <f t="shared" si="0"/>
        <v>0</v>
      </c>
      <c r="H16" s="43"/>
      <c r="I16" s="44"/>
      <c r="J16" s="45">
        <f t="shared" si="1"/>
        <v>0</v>
      </c>
    </row>
    <row r="17" spans="1:10" ht="15.75" thickBot="1" x14ac:dyDescent="0.3">
      <c r="A17" s="29">
        <v>5</v>
      </c>
      <c r="B17" s="139"/>
      <c r="C17" s="139" t="s">
        <v>29</v>
      </c>
      <c r="D17" s="139"/>
      <c r="E17" s="40">
        <v>0</v>
      </c>
      <c r="F17" s="274">
        <v>1755.58</v>
      </c>
      <c r="G17" s="275">
        <f t="shared" si="0"/>
        <v>0</v>
      </c>
      <c r="H17" s="43"/>
      <c r="I17" s="44"/>
      <c r="J17" s="45">
        <f t="shared" si="1"/>
        <v>0</v>
      </c>
    </row>
    <row r="18" spans="1:10" x14ac:dyDescent="0.25">
      <c r="A18" s="278" t="s">
        <v>31</v>
      </c>
      <c r="B18" s="279"/>
      <c r="C18" s="279"/>
      <c r="D18" s="279"/>
      <c r="E18" s="280">
        <f>SUM(E15)</f>
        <v>0</v>
      </c>
      <c r="F18" s="281"/>
      <c r="G18" s="282">
        <f>SUM(G15)</f>
        <v>0</v>
      </c>
      <c r="H18" s="76" t="s">
        <v>32</v>
      </c>
      <c r="I18" s="77">
        <f>SUM(J17)</f>
        <v>0</v>
      </c>
      <c r="J18" s="78"/>
    </row>
    <row r="19" spans="1:10" x14ac:dyDescent="0.25">
      <c r="A19" s="283" t="s">
        <v>33</v>
      </c>
      <c r="B19" s="284"/>
      <c r="C19" s="284"/>
      <c r="D19" s="284"/>
      <c r="E19" s="285">
        <f>SUM(E15)</f>
        <v>0</v>
      </c>
      <c r="F19" s="286"/>
      <c r="G19" s="287">
        <f t="shared" ref="G19" si="2">SUM(G15)</f>
        <v>0</v>
      </c>
      <c r="H19" s="84"/>
      <c r="I19" s="85">
        <f>SUM(J17)</f>
        <v>0</v>
      </c>
      <c r="J19" s="86"/>
    </row>
    <row r="20" spans="1:10" ht="15.75" thickBot="1" x14ac:dyDescent="0.3">
      <c r="A20" s="288" t="s">
        <v>34</v>
      </c>
      <c r="B20" s="289"/>
      <c r="C20" s="289"/>
      <c r="D20" s="289"/>
      <c r="E20" s="290">
        <f>SUM(E13:E17)</f>
        <v>481.76</v>
      </c>
      <c r="F20" s="291"/>
      <c r="G20" s="292">
        <f t="shared" ref="G20" si="3">SUM(G13:G17)</f>
        <v>1194764.8</v>
      </c>
      <c r="H20" s="84"/>
      <c r="I20" s="91">
        <f>SUM(J13:J17)</f>
        <v>0</v>
      </c>
      <c r="J20" s="92"/>
    </row>
    <row r="21" spans="1:10" ht="15.75" thickBot="1" x14ac:dyDescent="0.3">
      <c r="A21" s="293" t="s">
        <v>35</v>
      </c>
      <c r="B21" s="294"/>
      <c r="C21" s="294"/>
      <c r="D21" s="294"/>
      <c r="E21" s="295">
        <f>SUM(E18:E20)</f>
        <v>481.76</v>
      </c>
      <c r="F21" s="296"/>
      <c r="G21" s="297">
        <f>SUM(G18:G20)</f>
        <v>1194764.8</v>
      </c>
      <c r="H21" s="98"/>
      <c r="I21" s="99">
        <f>SUM(I18:J20)</f>
        <v>0</v>
      </c>
      <c r="J21" s="100"/>
    </row>
    <row r="22" spans="1:10" ht="30" customHeight="1" x14ac:dyDescent="0.25">
      <c r="A22" s="101" t="s">
        <v>36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5" spans="1:10" x14ac:dyDescent="0.25">
      <c r="G25" s="103" t="s">
        <v>37</v>
      </c>
      <c r="H25" s="103"/>
      <c r="I25" s="103"/>
      <c r="J25" s="103"/>
    </row>
    <row r="26" spans="1:10" x14ac:dyDescent="0.25">
      <c r="G26" s="103"/>
      <c r="H26" s="103"/>
      <c r="I26" s="103"/>
      <c r="J26" s="103"/>
    </row>
    <row r="27" spans="1:10" x14ac:dyDescent="0.25">
      <c r="G27" s="104"/>
      <c r="H27" s="104"/>
      <c r="I27" s="104"/>
      <c r="J27" s="104"/>
    </row>
  </sheetData>
  <sheetProtection password="CE88" sheet="1" objects="1" scenarios="1"/>
  <mergeCells count="41">
    <mergeCell ref="A22:J22"/>
    <mergeCell ref="G25:J25"/>
    <mergeCell ref="G26:J26"/>
    <mergeCell ref="H17:I17"/>
    <mergeCell ref="A18:D18"/>
    <mergeCell ref="H18:H21"/>
    <mergeCell ref="I18:J18"/>
    <mergeCell ref="A19:D19"/>
    <mergeCell ref="I19:J19"/>
    <mergeCell ref="A20:D20"/>
    <mergeCell ref="I20:J20"/>
    <mergeCell ref="A21:D21"/>
    <mergeCell ref="I21:J21"/>
    <mergeCell ref="B13:B17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25.</oddHead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view="pageLayout" zoomScaleNormal="100" workbookViewId="0">
      <selection activeCell="I19" sqref="I19: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106" t="s">
        <v>24</v>
      </c>
      <c r="C13" s="106" t="s">
        <v>25</v>
      </c>
      <c r="D13" s="106"/>
      <c r="E13" s="211">
        <v>1026.22</v>
      </c>
      <c r="F13" s="185">
        <v>2480</v>
      </c>
      <c r="G13" s="212">
        <f t="shared" ref="G13:G17" si="0">F13*E13</f>
        <v>2545025.6</v>
      </c>
      <c r="H13" s="35"/>
      <c r="I13" s="36"/>
      <c r="J13" s="37">
        <f>H13*E13</f>
        <v>0</v>
      </c>
    </row>
    <row r="14" spans="1:10" x14ac:dyDescent="0.25">
      <c r="A14" s="29">
        <v>2</v>
      </c>
      <c r="B14" s="38"/>
      <c r="C14" s="38" t="s">
        <v>26</v>
      </c>
      <c r="D14" s="38"/>
      <c r="E14" s="40">
        <v>0</v>
      </c>
      <c r="F14" s="41">
        <v>1965.21</v>
      </c>
      <c r="G14" s="42">
        <f t="shared" si="0"/>
        <v>0</v>
      </c>
      <c r="H14" s="43"/>
      <c r="I14" s="44"/>
      <c r="J14" s="45">
        <f t="shared" ref="J14:J17" si="1">H14*E14</f>
        <v>0</v>
      </c>
    </row>
    <row r="15" spans="1:10" x14ac:dyDescent="0.25">
      <c r="A15" s="29">
        <v>3</v>
      </c>
      <c r="B15" s="38"/>
      <c r="C15" s="38" t="s">
        <v>27</v>
      </c>
      <c r="D15" s="38"/>
      <c r="E15" s="40">
        <v>0</v>
      </c>
      <c r="F15" s="41">
        <v>1860.4</v>
      </c>
      <c r="G15" s="42">
        <f t="shared" si="0"/>
        <v>0</v>
      </c>
      <c r="H15" s="43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 t="s">
        <v>28</v>
      </c>
      <c r="D16" s="38"/>
      <c r="E16" s="40">
        <v>0</v>
      </c>
      <c r="F16" s="41">
        <v>1755.58</v>
      </c>
      <c r="G16" s="42">
        <f t="shared" si="0"/>
        <v>0</v>
      </c>
      <c r="H16" s="43"/>
      <c r="I16" s="44"/>
      <c r="J16" s="45">
        <f t="shared" si="1"/>
        <v>0</v>
      </c>
    </row>
    <row r="17" spans="1:10" ht="15.75" thickBot="1" x14ac:dyDescent="0.3">
      <c r="A17" s="29">
        <v>5</v>
      </c>
      <c r="B17" s="139"/>
      <c r="C17" s="139" t="s">
        <v>29</v>
      </c>
      <c r="D17" s="139"/>
      <c r="E17" s="40">
        <v>0</v>
      </c>
      <c r="F17" s="274">
        <v>1755.58</v>
      </c>
      <c r="G17" s="275">
        <f t="shared" si="0"/>
        <v>0</v>
      </c>
      <c r="H17" s="43"/>
      <c r="I17" s="44"/>
      <c r="J17" s="45">
        <f t="shared" si="1"/>
        <v>0</v>
      </c>
    </row>
    <row r="18" spans="1:10" x14ac:dyDescent="0.25">
      <c r="A18" s="71" t="s">
        <v>31</v>
      </c>
      <c r="B18" s="72"/>
      <c r="C18" s="72"/>
      <c r="D18" s="72"/>
      <c r="E18" s="146">
        <f>E15</f>
        <v>0</v>
      </c>
      <c r="F18" s="224"/>
      <c r="G18" s="225">
        <f t="shared" ref="G18:G19" si="2">G15</f>
        <v>0</v>
      </c>
      <c r="H18" s="76" t="s">
        <v>32</v>
      </c>
      <c r="I18" s="77">
        <f>SUM(J17)</f>
        <v>0</v>
      </c>
      <c r="J18" s="78"/>
    </row>
    <row r="19" spans="1:10" x14ac:dyDescent="0.25">
      <c r="A19" s="79" t="s">
        <v>33</v>
      </c>
      <c r="B19" s="80"/>
      <c r="C19" s="80"/>
      <c r="D19" s="80"/>
      <c r="E19" s="147">
        <f>E16</f>
        <v>0</v>
      </c>
      <c r="F19" s="171"/>
      <c r="G19" s="172">
        <f t="shared" si="2"/>
        <v>0</v>
      </c>
      <c r="H19" s="84"/>
      <c r="I19" s="85">
        <f>SUM(J17)</f>
        <v>0</v>
      </c>
      <c r="J19" s="86"/>
    </row>
    <row r="20" spans="1:10" ht="15.75" thickBot="1" x14ac:dyDescent="0.3">
      <c r="A20" s="179" t="s">
        <v>34</v>
      </c>
      <c r="B20" s="180"/>
      <c r="C20" s="180"/>
      <c r="D20" s="180"/>
      <c r="E20" s="181">
        <f>SUM(E13:E17)</f>
        <v>1026.22</v>
      </c>
      <c r="F20" s="182"/>
      <c r="G20" s="183">
        <f t="shared" ref="G20" si="3">SUM(G13:G17)</f>
        <v>2545025.6</v>
      </c>
      <c r="H20" s="84"/>
      <c r="I20" s="91">
        <f>SUM(J13:J17)</f>
        <v>0</v>
      </c>
      <c r="J20" s="92"/>
    </row>
    <row r="21" spans="1:10" ht="15.75" thickBot="1" x14ac:dyDescent="0.3">
      <c r="A21" s="228" t="s">
        <v>35</v>
      </c>
      <c r="B21" s="229"/>
      <c r="C21" s="229"/>
      <c r="D21" s="229"/>
      <c r="E21" s="95">
        <f>SUM(E18:E20)</f>
        <v>1026.22</v>
      </c>
      <c r="F21" s="96"/>
      <c r="G21" s="231">
        <f>SUM(G18:G20)</f>
        <v>2545025.6</v>
      </c>
      <c r="H21" s="98"/>
      <c r="I21" s="99">
        <f>SUM(I18:J20)</f>
        <v>0</v>
      </c>
      <c r="J21" s="100"/>
    </row>
    <row r="22" spans="1:10" ht="30" customHeight="1" x14ac:dyDescent="0.25">
      <c r="A22" s="101" t="s">
        <v>36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5" spans="1:10" x14ac:dyDescent="0.25">
      <c r="G25" s="103" t="s">
        <v>37</v>
      </c>
      <c r="H25" s="103"/>
      <c r="I25" s="103"/>
      <c r="J25" s="103"/>
    </row>
    <row r="26" spans="1:10" x14ac:dyDescent="0.25">
      <c r="G26" s="103"/>
      <c r="H26" s="103"/>
      <c r="I26" s="103"/>
      <c r="J26" s="103"/>
    </row>
    <row r="27" spans="1:10" x14ac:dyDescent="0.25">
      <c r="G27" s="104"/>
      <c r="H27" s="104"/>
      <c r="I27" s="104"/>
      <c r="J27" s="104"/>
    </row>
  </sheetData>
  <sheetProtection password="CE88" sheet="1" objects="1" scenarios="1"/>
  <mergeCells count="41">
    <mergeCell ref="A22:J22"/>
    <mergeCell ref="G25:J25"/>
    <mergeCell ref="G26:J26"/>
    <mergeCell ref="H17:I17"/>
    <mergeCell ref="A18:D18"/>
    <mergeCell ref="H18:H21"/>
    <mergeCell ref="I18:J18"/>
    <mergeCell ref="A19:D19"/>
    <mergeCell ref="I19:J19"/>
    <mergeCell ref="A20:D20"/>
    <mergeCell ref="I20:J20"/>
    <mergeCell ref="A21:D21"/>
    <mergeCell ref="I21:J21"/>
    <mergeCell ref="B13:B17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26.</oddHead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view="pageLayout" zoomScaleNormal="100" workbookViewId="0">
      <selection activeCell="I19" sqref="I19: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106" t="s">
        <v>24</v>
      </c>
      <c r="C13" s="106" t="s">
        <v>25</v>
      </c>
      <c r="D13" s="106"/>
      <c r="E13" s="211">
        <v>693.69</v>
      </c>
      <c r="F13" s="185">
        <v>2480</v>
      </c>
      <c r="G13" s="212">
        <f t="shared" ref="G13:G17" si="0">F13*E13</f>
        <v>1720351.2000000002</v>
      </c>
      <c r="H13" s="35"/>
      <c r="I13" s="36"/>
      <c r="J13" s="37">
        <f>H13*E13</f>
        <v>0</v>
      </c>
    </row>
    <row r="14" spans="1:10" x14ac:dyDescent="0.25">
      <c r="A14" s="29">
        <v>2</v>
      </c>
      <c r="B14" s="38"/>
      <c r="C14" s="38" t="s">
        <v>26</v>
      </c>
      <c r="D14" s="38"/>
      <c r="E14" s="40">
        <v>0</v>
      </c>
      <c r="F14" s="41">
        <v>1965.21</v>
      </c>
      <c r="G14" s="42">
        <f t="shared" si="0"/>
        <v>0</v>
      </c>
      <c r="H14" s="43"/>
      <c r="I14" s="44"/>
      <c r="J14" s="45">
        <f t="shared" ref="J14:J17" si="1">H14*E14</f>
        <v>0</v>
      </c>
    </row>
    <row r="15" spans="1:10" x14ac:dyDescent="0.25">
      <c r="A15" s="29">
        <v>3</v>
      </c>
      <c r="B15" s="38"/>
      <c r="C15" s="38" t="s">
        <v>27</v>
      </c>
      <c r="D15" s="38"/>
      <c r="E15" s="40">
        <v>0</v>
      </c>
      <c r="F15" s="41">
        <v>1860.4</v>
      </c>
      <c r="G15" s="42">
        <f t="shared" si="0"/>
        <v>0</v>
      </c>
      <c r="H15" s="43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 t="s">
        <v>28</v>
      </c>
      <c r="D16" s="38"/>
      <c r="E16" s="40">
        <v>0</v>
      </c>
      <c r="F16" s="41">
        <v>1755.58</v>
      </c>
      <c r="G16" s="42">
        <f t="shared" si="0"/>
        <v>0</v>
      </c>
      <c r="H16" s="43"/>
      <c r="I16" s="44"/>
      <c r="J16" s="45">
        <f t="shared" si="1"/>
        <v>0</v>
      </c>
    </row>
    <row r="17" spans="1:10" ht="15.75" thickBot="1" x14ac:dyDescent="0.3">
      <c r="A17" s="29">
        <v>5</v>
      </c>
      <c r="B17" s="139"/>
      <c r="C17" s="139" t="s">
        <v>29</v>
      </c>
      <c r="D17" s="139"/>
      <c r="E17" s="40">
        <v>0</v>
      </c>
      <c r="F17" s="274">
        <v>1755.58</v>
      </c>
      <c r="G17" s="275">
        <f t="shared" si="0"/>
        <v>0</v>
      </c>
      <c r="H17" s="43"/>
      <c r="I17" s="44"/>
      <c r="J17" s="45">
        <f t="shared" si="1"/>
        <v>0</v>
      </c>
    </row>
    <row r="18" spans="1:10" x14ac:dyDescent="0.25">
      <c r="A18" s="71" t="s">
        <v>31</v>
      </c>
      <c r="B18" s="72"/>
      <c r="C18" s="72"/>
      <c r="D18" s="72"/>
      <c r="E18" s="146">
        <f>E15</f>
        <v>0</v>
      </c>
      <c r="F18" s="224"/>
      <c r="G18" s="225">
        <f t="shared" ref="G18:G19" si="2">G15</f>
        <v>0</v>
      </c>
      <c r="H18" s="76" t="s">
        <v>32</v>
      </c>
      <c r="I18" s="77">
        <f>J17</f>
        <v>0</v>
      </c>
      <c r="J18" s="78"/>
    </row>
    <row r="19" spans="1:10" x14ac:dyDescent="0.25">
      <c r="A19" s="79" t="s">
        <v>33</v>
      </c>
      <c r="B19" s="80"/>
      <c r="C19" s="80"/>
      <c r="D19" s="80"/>
      <c r="E19" s="147">
        <f>E16</f>
        <v>0</v>
      </c>
      <c r="F19" s="171"/>
      <c r="G19" s="172">
        <f t="shared" si="2"/>
        <v>0</v>
      </c>
      <c r="H19" s="84"/>
      <c r="I19" s="85">
        <f>J17</f>
        <v>0</v>
      </c>
      <c r="J19" s="86"/>
    </row>
    <row r="20" spans="1:10" ht="15.75" thickBot="1" x14ac:dyDescent="0.3">
      <c r="A20" s="179" t="s">
        <v>34</v>
      </c>
      <c r="B20" s="180"/>
      <c r="C20" s="180"/>
      <c r="D20" s="180"/>
      <c r="E20" s="181">
        <f>SUM(E13:E17)</f>
        <v>693.69</v>
      </c>
      <c r="F20" s="182"/>
      <c r="G20" s="183">
        <f t="shared" ref="G20" si="3">SUM(G13:G17)</f>
        <v>1720351.2000000002</v>
      </c>
      <c r="H20" s="84"/>
      <c r="I20" s="91">
        <f>SUM(J13:J17)</f>
        <v>0</v>
      </c>
      <c r="J20" s="92"/>
    </row>
    <row r="21" spans="1:10" ht="15.75" thickBot="1" x14ac:dyDescent="0.3">
      <c r="A21" s="228" t="s">
        <v>35</v>
      </c>
      <c r="B21" s="229"/>
      <c r="C21" s="229"/>
      <c r="D21" s="229"/>
      <c r="E21" s="97">
        <f>SUM(E18:E20)</f>
        <v>693.69</v>
      </c>
      <c r="F21" s="96"/>
      <c r="G21" s="231">
        <f>SUM(G18:G20)</f>
        <v>1720351.2000000002</v>
      </c>
      <c r="H21" s="98"/>
      <c r="I21" s="99">
        <f>SUM(I18:J20)</f>
        <v>0</v>
      </c>
      <c r="J21" s="100"/>
    </row>
    <row r="22" spans="1:10" ht="27.75" customHeight="1" x14ac:dyDescent="0.25">
      <c r="A22" s="101" t="s">
        <v>36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5" spans="1:10" x14ac:dyDescent="0.25">
      <c r="G25" s="103" t="s">
        <v>37</v>
      </c>
      <c r="H25" s="103"/>
      <c r="I25" s="103"/>
      <c r="J25" s="103"/>
    </row>
    <row r="26" spans="1:10" x14ac:dyDescent="0.25">
      <c r="G26" s="103"/>
      <c r="H26" s="103"/>
      <c r="I26" s="103"/>
      <c r="J26" s="103"/>
    </row>
    <row r="27" spans="1:10" x14ac:dyDescent="0.25">
      <c r="G27" s="104"/>
      <c r="H27" s="104"/>
      <c r="I27" s="104"/>
      <c r="J27" s="104"/>
    </row>
  </sheetData>
  <sheetProtection password="CE88" sheet="1" objects="1" scenarios="1"/>
  <mergeCells count="41">
    <mergeCell ref="A22:J22"/>
    <mergeCell ref="G25:J25"/>
    <mergeCell ref="G26:J26"/>
    <mergeCell ref="H17:I17"/>
    <mergeCell ref="A18:D18"/>
    <mergeCell ref="H18:H21"/>
    <mergeCell ref="I18:J18"/>
    <mergeCell ref="A19:D19"/>
    <mergeCell ref="I19:J19"/>
    <mergeCell ref="A20:D20"/>
    <mergeCell ref="I20:J20"/>
    <mergeCell ref="A21:D21"/>
    <mergeCell ref="I21:J21"/>
    <mergeCell ref="B13:B17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27.</oddHead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view="pageLayout" zoomScaleNormal="100" workbookViewId="0">
      <selection activeCell="J34" sqref="J34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1" width="9.140625" style="1"/>
    <col min="12" max="12" width="14.5703125" style="1" bestFit="1" customWidth="1"/>
    <col min="13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x14ac:dyDescent="0.25">
      <c r="A13" s="105">
        <v>1</v>
      </c>
      <c r="B13" s="106" t="s">
        <v>16</v>
      </c>
      <c r="C13" s="106"/>
      <c r="D13" s="107" t="s">
        <v>17</v>
      </c>
      <c r="E13" s="211">
        <v>0</v>
      </c>
      <c r="F13" s="185">
        <v>16966.59</v>
      </c>
      <c r="G13" s="212">
        <f t="shared" ref="G13:G23" si="0">F13*E13</f>
        <v>0</v>
      </c>
      <c r="H13" s="35"/>
      <c r="I13" s="36"/>
      <c r="J13" s="37">
        <f>H13*E13</f>
        <v>0</v>
      </c>
    </row>
    <row r="14" spans="1:10" x14ac:dyDescent="0.25">
      <c r="A14" s="29">
        <v>2</v>
      </c>
      <c r="B14" s="38"/>
      <c r="C14" s="38"/>
      <c r="D14" s="39" t="s">
        <v>18</v>
      </c>
      <c r="E14" s="40">
        <v>0</v>
      </c>
      <c r="F14" s="41">
        <v>9550.75</v>
      </c>
      <c r="G14" s="42">
        <f t="shared" si="0"/>
        <v>0</v>
      </c>
      <c r="H14" s="43"/>
      <c r="I14" s="44"/>
      <c r="J14" s="45">
        <f t="shared" ref="J14:J23" si="1">H14*E14</f>
        <v>0</v>
      </c>
    </row>
    <row r="15" spans="1:10" x14ac:dyDescent="0.25">
      <c r="A15" s="29">
        <v>3</v>
      </c>
      <c r="B15" s="38"/>
      <c r="C15" s="38"/>
      <c r="D15" s="39" t="s">
        <v>19</v>
      </c>
      <c r="E15" s="40">
        <v>47.08</v>
      </c>
      <c r="F15" s="41">
        <v>5120.5</v>
      </c>
      <c r="G15" s="42">
        <f t="shared" si="0"/>
        <v>241073.13999999998</v>
      </c>
      <c r="H15" s="43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/>
      <c r="D16" s="39" t="s">
        <v>20</v>
      </c>
      <c r="E16" s="40">
        <v>62.78</v>
      </c>
      <c r="F16" s="41">
        <v>3850</v>
      </c>
      <c r="G16" s="42">
        <f t="shared" si="0"/>
        <v>241703</v>
      </c>
      <c r="H16" s="43"/>
      <c r="I16" s="44"/>
      <c r="J16" s="45">
        <f t="shared" si="1"/>
        <v>0</v>
      </c>
    </row>
    <row r="17" spans="1:15" x14ac:dyDescent="0.25">
      <c r="A17" s="29">
        <v>5</v>
      </c>
      <c r="B17" s="38"/>
      <c r="C17" s="38"/>
      <c r="D17" s="39" t="s">
        <v>21</v>
      </c>
      <c r="E17" s="40">
        <v>94.35</v>
      </c>
      <c r="F17" s="41">
        <v>3000</v>
      </c>
      <c r="G17" s="42">
        <f t="shared" si="0"/>
        <v>283050</v>
      </c>
      <c r="H17" s="43"/>
      <c r="I17" s="44"/>
      <c r="J17" s="45">
        <f t="shared" si="1"/>
        <v>0</v>
      </c>
    </row>
    <row r="18" spans="1:15" x14ac:dyDescent="0.25">
      <c r="A18" s="29">
        <v>6</v>
      </c>
      <c r="B18" s="46"/>
      <c r="C18" s="46"/>
      <c r="D18" s="47" t="s">
        <v>22</v>
      </c>
      <c r="E18" s="48">
        <v>0</v>
      </c>
      <c r="F18" s="49">
        <v>2600</v>
      </c>
      <c r="G18" s="50">
        <f t="shared" si="0"/>
        <v>0</v>
      </c>
      <c r="H18" s="51"/>
      <c r="I18" s="52"/>
      <c r="J18" s="53">
        <f t="shared" si="1"/>
        <v>0</v>
      </c>
    </row>
    <row r="19" spans="1:15" x14ac:dyDescent="0.25">
      <c r="A19" s="29">
        <v>7</v>
      </c>
      <c r="B19" s="30" t="s">
        <v>24</v>
      </c>
      <c r="C19" s="30" t="s">
        <v>25</v>
      </c>
      <c r="D19" s="30"/>
      <c r="E19" s="32">
        <v>1488.89</v>
      </c>
      <c r="F19" s="33">
        <v>2480</v>
      </c>
      <c r="G19" s="34">
        <f t="shared" si="0"/>
        <v>3692447.2</v>
      </c>
      <c r="H19" s="65"/>
      <c r="I19" s="66"/>
      <c r="J19" s="37">
        <f t="shared" si="1"/>
        <v>0</v>
      </c>
    </row>
    <row r="20" spans="1:15" x14ac:dyDescent="0.25">
      <c r="A20" s="29">
        <v>8</v>
      </c>
      <c r="B20" s="38"/>
      <c r="C20" s="38" t="s">
        <v>26</v>
      </c>
      <c r="D20" s="38"/>
      <c r="E20" s="40">
        <v>0</v>
      </c>
      <c r="F20" s="41">
        <v>1965.21</v>
      </c>
      <c r="G20" s="42">
        <f t="shared" si="0"/>
        <v>0</v>
      </c>
      <c r="H20" s="43"/>
      <c r="I20" s="44"/>
      <c r="J20" s="45">
        <f t="shared" si="1"/>
        <v>0</v>
      </c>
    </row>
    <row r="21" spans="1:15" x14ac:dyDescent="0.25">
      <c r="A21" s="29">
        <v>9</v>
      </c>
      <c r="B21" s="38"/>
      <c r="C21" s="38" t="s">
        <v>27</v>
      </c>
      <c r="D21" s="38"/>
      <c r="E21" s="40">
        <v>0</v>
      </c>
      <c r="F21" s="41">
        <v>1860.4</v>
      </c>
      <c r="G21" s="42">
        <f t="shared" si="0"/>
        <v>0</v>
      </c>
      <c r="H21" s="43"/>
      <c r="I21" s="44"/>
      <c r="J21" s="45">
        <f t="shared" si="1"/>
        <v>0</v>
      </c>
    </row>
    <row r="22" spans="1:15" x14ac:dyDescent="0.25">
      <c r="A22" s="29">
        <v>10</v>
      </c>
      <c r="B22" s="38"/>
      <c r="C22" s="38" t="s">
        <v>28</v>
      </c>
      <c r="D22" s="38"/>
      <c r="E22" s="40">
        <v>0</v>
      </c>
      <c r="F22" s="41">
        <v>1755.58</v>
      </c>
      <c r="G22" s="42">
        <f t="shared" si="0"/>
        <v>0</v>
      </c>
      <c r="H22" s="43"/>
      <c r="I22" s="44"/>
      <c r="J22" s="45">
        <f t="shared" si="1"/>
        <v>0</v>
      </c>
    </row>
    <row r="23" spans="1:15" ht="15.75" thickBot="1" x14ac:dyDescent="0.3">
      <c r="A23" s="29">
        <v>11</v>
      </c>
      <c r="B23" s="139"/>
      <c r="C23" s="139" t="s">
        <v>29</v>
      </c>
      <c r="D23" s="139"/>
      <c r="E23" s="40">
        <v>0</v>
      </c>
      <c r="F23" s="274">
        <v>1755.58</v>
      </c>
      <c r="G23" s="275">
        <f t="shared" si="0"/>
        <v>0</v>
      </c>
      <c r="H23" s="43"/>
      <c r="I23" s="44"/>
      <c r="J23" s="45">
        <f t="shared" si="1"/>
        <v>0</v>
      </c>
    </row>
    <row r="24" spans="1:15" x14ac:dyDescent="0.25">
      <c r="A24" s="71" t="s">
        <v>31</v>
      </c>
      <c r="B24" s="72"/>
      <c r="C24" s="72"/>
      <c r="D24" s="72"/>
      <c r="E24" s="146">
        <f>SUM(E13:E18)</f>
        <v>204.20999999999998</v>
      </c>
      <c r="F24" s="224"/>
      <c r="G24" s="225">
        <f>SUM(G13:G18)</f>
        <v>765826.14</v>
      </c>
      <c r="H24" s="76" t="s">
        <v>32</v>
      </c>
      <c r="I24" s="77">
        <f>SUM(J13:J18)</f>
        <v>0</v>
      </c>
      <c r="J24" s="78"/>
    </row>
    <row r="25" spans="1:15" x14ac:dyDescent="0.25">
      <c r="A25" s="79" t="s">
        <v>33</v>
      </c>
      <c r="B25" s="80"/>
      <c r="C25" s="80"/>
      <c r="D25" s="80"/>
      <c r="E25" s="147">
        <f>SUM(E20)</f>
        <v>0</v>
      </c>
      <c r="F25" s="171"/>
      <c r="G25" s="172">
        <f>G22</f>
        <v>0</v>
      </c>
      <c r="H25" s="84"/>
      <c r="I25" s="85">
        <f>J23</f>
        <v>0</v>
      </c>
      <c r="J25" s="86"/>
    </row>
    <row r="26" spans="1:15" ht="15.75" thickBot="1" x14ac:dyDescent="0.3">
      <c r="A26" s="179" t="s">
        <v>34</v>
      </c>
      <c r="B26" s="180"/>
      <c r="C26" s="180"/>
      <c r="D26" s="180"/>
      <c r="E26" s="181">
        <f>SUM(E19:E23)</f>
        <v>1488.89</v>
      </c>
      <c r="F26" s="182"/>
      <c r="G26" s="183">
        <f t="shared" ref="G26" si="2">SUM(G19:G23)</f>
        <v>3692447.2</v>
      </c>
      <c r="H26" s="84"/>
      <c r="I26" s="91">
        <f>SUM(J19:J23)</f>
        <v>0</v>
      </c>
      <c r="J26" s="92"/>
    </row>
    <row r="27" spans="1:15" ht="15.75" thickBot="1" x14ac:dyDescent="0.3">
      <c r="A27" s="228" t="s">
        <v>35</v>
      </c>
      <c r="B27" s="229"/>
      <c r="C27" s="229"/>
      <c r="D27" s="229"/>
      <c r="E27" s="95">
        <f>SUM(E24:E26)</f>
        <v>1693.1000000000001</v>
      </c>
      <c r="F27" s="298"/>
      <c r="G27" s="231">
        <f>SUM(G24:G26)</f>
        <v>4458273.34</v>
      </c>
      <c r="H27" s="98"/>
      <c r="I27" s="99">
        <f>SUM(I24:J26)</f>
        <v>0</v>
      </c>
      <c r="J27" s="100"/>
      <c r="L27" s="299"/>
      <c r="M27" s="299"/>
      <c r="N27" s="299"/>
      <c r="O27" s="299"/>
    </row>
    <row r="28" spans="1:15" ht="31.5" customHeight="1" x14ac:dyDescent="0.25">
      <c r="A28" s="101" t="s">
        <v>36</v>
      </c>
      <c r="B28" s="102"/>
      <c r="C28" s="102"/>
      <c r="D28" s="102"/>
      <c r="E28" s="102"/>
      <c r="F28" s="102"/>
      <c r="G28" s="102"/>
      <c r="H28" s="102"/>
      <c r="I28" s="102"/>
      <c r="J28" s="102"/>
    </row>
    <row r="31" spans="1:15" x14ac:dyDescent="0.25">
      <c r="G31" s="103" t="s">
        <v>37</v>
      </c>
      <c r="H31" s="103"/>
      <c r="I31" s="103"/>
      <c r="J31" s="103"/>
    </row>
    <row r="32" spans="1:15" x14ac:dyDescent="0.25">
      <c r="G32" s="103"/>
      <c r="H32" s="103"/>
      <c r="I32" s="103"/>
      <c r="J32" s="103"/>
    </row>
    <row r="33" spans="7:10" x14ac:dyDescent="0.25">
      <c r="G33" s="104"/>
      <c r="H33" s="104"/>
      <c r="I33" s="104"/>
      <c r="J33" s="104"/>
    </row>
  </sheetData>
  <sheetProtection password="CE88" sheet="1" objects="1" scenarios="1"/>
  <mergeCells count="48">
    <mergeCell ref="A28:J28"/>
    <mergeCell ref="G31:J31"/>
    <mergeCell ref="G32:J32"/>
    <mergeCell ref="H23:I23"/>
    <mergeCell ref="A24:D24"/>
    <mergeCell ref="H24:H27"/>
    <mergeCell ref="I24:J24"/>
    <mergeCell ref="A25:D25"/>
    <mergeCell ref="I25:J25"/>
    <mergeCell ref="A26:D26"/>
    <mergeCell ref="I26:J26"/>
    <mergeCell ref="A27:D27"/>
    <mergeCell ref="I27:J27"/>
    <mergeCell ref="B19:B23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B13:C18"/>
    <mergeCell ref="H13:I13"/>
    <mergeCell ref="H14:I14"/>
    <mergeCell ref="H15:I15"/>
    <mergeCell ref="H16:I16"/>
    <mergeCell ref="H17:I17"/>
    <mergeCell ref="H18:I18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28.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view="pageLayout" zoomScaleNormal="100" workbookViewId="0">
      <selection activeCell="J19" sqref="J19"/>
    </sheetView>
  </sheetViews>
  <sheetFormatPr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41.75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ht="15" customHeight="1" x14ac:dyDescent="0.25">
      <c r="A13" s="105">
        <v>1</v>
      </c>
      <c r="B13" s="106" t="s">
        <v>38</v>
      </c>
      <c r="C13" s="106"/>
      <c r="D13" s="107" t="s">
        <v>39</v>
      </c>
      <c r="E13" s="108">
        <v>0</v>
      </c>
      <c r="F13" s="109">
        <v>21967.91</v>
      </c>
      <c r="G13" s="110">
        <f>F13*E13</f>
        <v>0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112">
        <v>0</v>
      </c>
      <c r="F14" s="113">
        <v>21426.16</v>
      </c>
      <c r="G14" s="114">
        <f t="shared" ref="G14:G51" si="0">F14*E14</f>
        <v>0</v>
      </c>
      <c r="H14" s="43"/>
      <c r="I14" s="44"/>
      <c r="J14" s="45">
        <f t="shared" ref="J14:J38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112">
        <v>0</v>
      </c>
      <c r="F15" s="113">
        <v>13321</v>
      </c>
      <c r="G15" s="114">
        <f t="shared" si="0"/>
        <v>0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112">
        <v>30</v>
      </c>
      <c r="F16" s="113">
        <v>11341.91</v>
      </c>
      <c r="G16" s="114">
        <f t="shared" si="0"/>
        <v>340257.3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112">
        <v>70.81</v>
      </c>
      <c r="F17" s="113">
        <v>7531.34</v>
      </c>
      <c r="G17" s="114">
        <f t="shared" si="0"/>
        <v>533294.18540000007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112">
        <v>30</v>
      </c>
      <c r="F18" s="113">
        <v>4495.34</v>
      </c>
      <c r="G18" s="114">
        <f t="shared" si="0"/>
        <v>134860.20000000001</v>
      </c>
      <c r="H18" s="43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116">
        <v>0</v>
      </c>
      <c r="F19" s="117">
        <v>2900</v>
      </c>
      <c r="G19" s="118">
        <f t="shared" si="0"/>
        <v>0</v>
      </c>
      <c r="H19" s="51"/>
      <c r="I19" s="52"/>
      <c r="J19" s="53">
        <f t="shared" si="1"/>
        <v>0</v>
      </c>
    </row>
    <row r="20" spans="1:10" ht="15" customHeight="1" x14ac:dyDescent="0.25">
      <c r="A20" s="29">
        <v>8</v>
      </c>
      <c r="B20" s="30" t="s">
        <v>16</v>
      </c>
      <c r="C20" s="30"/>
      <c r="D20" s="31" t="s">
        <v>17</v>
      </c>
      <c r="E20" s="119">
        <v>0</v>
      </c>
      <c r="F20" s="120">
        <v>16966.59</v>
      </c>
      <c r="G20" s="121">
        <f t="shared" si="0"/>
        <v>0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112">
        <v>0</v>
      </c>
      <c r="F21" s="113">
        <v>9550.75</v>
      </c>
      <c r="G21" s="114">
        <f t="shared" si="0"/>
        <v>0</v>
      </c>
      <c r="H21" s="43"/>
      <c r="I21" s="44"/>
      <c r="J21" s="45">
        <f t="shared" si="1"/>
        <v>0</v>
      </c>
    </row>
    <row r="22" spans="1:10" ht="15" customHeight="1" x14ac:dyDescent="0.25">
      <c r="A22" s="111">
        <v>10</v>
      </c>
      <c r="B22" s="38"/>
      <c r="C22" s="38"/>
      <c r="D22" s="39" t="s">
        <v>19</v>
      </c>
      <c r="E22" s="112">
        <v>20</v>
      </c>
      <c r="F22" s="113">
        <v>5120.5</v>
      </c>
      <c r="G22" s="114">
        <f t="shared" si="0"/>
        <v>102410</v>
      </c>
      <c r="H22" s="43"/>
      <c r="I22" s="44"/>
      <c r="J22" s="45">
        <f t="shared" si="1"/>
        <v>0</v>
      </c>
    </row>
    <row r="23" spans="1:10" ht="15" customHeight="1" x14ac:dyDescent="0.25">
      <c r="A23" s="111">
        <v>11</v>
      </c>
      <c r="B23" s="38"/>
      <c r="C23" s="38"/>
      <c r="D23" s="39" t="s">
        <v>20</v>
      </c>
      <c r="E23" s="112">
        <v>39.08</v>
      </c>
      <c r="F23" s="113">
        <v>3850</v>
      </c>
      <c r="G23" s="114">
        <f t="shared" si="0"/>
        <v>150458</v>
      </c>
      <c r="H23" s="43"/>
      <c r="I23" s="44"/>
      <c r="J23" s="45">
        <f t="shared" si="1"/>
        <v>0</v>
      </c>
    </row>
    <row r="24" spans="1:10" ht="15" customHeight="1" x14ac:dyDescent="0.25">
      <c r="A24" s="111">
        <v>12</v>
      </c>
      <c r="B24" s="38"/>
      <c r="C24" s="38"/>
      <c r="D24" s="39" t="s">
        <v>21</v>
      </c>
      <c r="E24" s="112">
        <v>20</v>
      </c>
      <c r="F24" s="113">
        <v>3000</v>
      </c>
      <c r="G24" s="114">
        <f t="shared" si="0"/>
        <v>60000</v>
      </c>
      <c r="H24" s="43"/>
      <c r="I24" s="44"/>
      <c r="J24" s="45">
        <f t="shared" si="1"/>
        <v>0</v>
      </c>
    </row>
    <row r="25" spans="1:10" ht="15" customHeight="1" x14ac:dyDescent="0.25">
      <c r="A25" s="115">
        <v>13</v>
      </c>
      <c r="B25" s="46"/>
      <c r="C25" s="46"/>
      <c r="D25" s="47" t="s">
        <v>22</v>
      </c>
      <c r="E25" s="116">
        <v>0</v>
      </c>
      <c r="F25" s="117">
        <v>2600</v>
      </c>
      <c r="G25" s="118">
        <f t="shared" si="0"/>
        <v>0</v>
      </c>
      <c r="H25" s="51"/>
      <c r="I25" s="52"/>
      <c r="J25" s="53">
        <f t="shared" si="1"/>
        <v>0</v>
      </c>
    </row>
    <row r="26" spans="1:10" x14ac:dyDescent="0.25">
      <c r="A26" s="29">
        <v>14</v>
      </c>
      <c r="B26" s="30" t="s">
        <v>42</v>
      </c>
      <c r="C26" s="30"/>
      <c r="D26" s="31" t="s">
        <v>39</v>
      </c>
      <c r="E26" s="119">
        <v>0</v>
      </c>
      <c r="F26" s="120">
        <v>19329.75</v>
      </c>
      <c r="G26" s="121">
        <f t="shared" si="0"/>
        <v>0</v>
      </c>
      <c r="H26" s="65"/>
      <c r="I26" s="66"/>
      <c r="J26" s="37">
        <f t="shared" si="1"/>
        <v>0</v>
      </c>
    </row>
    <row r="27" spans="1:10" ht="15" customHeight="1" x14ac:dyDescent="0.25">
      <c r="A27" s="111">
        <v>15</v>
      </c>
      <c r="B27" s="38"/>
      <c r="C27" s="38"/>
      <c r="D27" s="39" t="s">
        <v>40</v>
      </c>
      <c r="E27" s="112">
        <v>0</v>
      </c>
      <c r="F27" s="113">
        <v>28113.25</v>
      </c>
      <c r="G27" s="114">
        <f t="shared" si="0"/>
        <v>0</v>
      </c>
      <c r="H27" s="43"/>
      <c r="I27" s="44"/>
      <c r="J27" s="45">
        <f t="shared" si="1"/>
        <v>0</v>
      </c>
    </row>
    <row r="28" spans="1:10" ht="15" customHeight="1" x14ac:dyDescent="0.25">
      <c r="A28" s="111">
        <v>16</v>
      </c>
      <c r="B28" s="38"/>
      <c r="C28" s="38"/>
      <c r="D28" s="39" t="s">
        <v>19</v>
      </c>
      <c r="E28" s="112">
        <v>3</v>
      </c>
      <c r="F28" s="113">
        <v>10432.59</v>
      </c>
      <c r="G28" s="114">
        <f t="shared" si="0"/>
        <v>31297.77</v>
      </c>
      <c r="H28" s="43"/>
      <c r="I28" s="44"/>
      <c r="J28" s="45">
        <f t="shared" si="1"/>
        <v>0</v>
      </c>
    </row>
    <row r="29" spans="1:10" ht="15.75" customHeight="1" x14ac:dyDescent="0.25">
      <c r="A29" s="115">
        <v>17</v>
      </c>
      <c r="B29" s="46"/>
      <c r="C29" s="46"/>
      <c r="D29" s="47" t="s">
        <v>20</v>
      </c>
      <c r="E29" s="116">
        <v>3.93</v>
      </c>
      <c r="F29" s="117">
        <v>5550.41</v>
      </c>
      <c r="G29" s="118">
        <f t="shared" si="0"/>
        <v>21813.1113</v>
      </c>
      <c r="H29" s="51"/>
      <c r="I29" s="52"/>
      <c r="J29" s="53">
        <f t="shared" si="1"/>
        <v>0</v>
      </c>
    </row>
    <row r="30" spans="1:10" ht="15" customHeight="1" x14ac:dyDescent="0.25">
      <c r="A30" s="115">
        <v>18</v>
      </c>
      <c r="B30" s="30" t="s">
        <v>43</v>
      </c>
      <c r="C30" s="30"/>
      <c r="D30" s="31" t="s">
        <v>17</v>
      </c>
      <c r="E30" s="119">
        <v>0</v>
      </c>
      <c r="F30" s="120">
        <v>11756.25</v>
      </c>
      <c r="G30" s="121">
        <f t="shared" si="0"/>
        <v>0</v>
      </c>
      <c r="H30" s="65"/>
      <c r="I30" s="66"/>
      <c r="J30" s="37">
        <f t="shared" si="1"/>
        <v>0</v>
      </c>
    </row>
    <row r="31" spans="1:10" ht="15" customHeight="1" x14ac:dyDescent="0.25">
      <c r="A31" s="115">
        <v>19</v>
      </c>
      <c r="B31" s="38"/>
      <c r="C31" s="38"/>
      <c r="D31" s="39" t="s">
        <v>18</v>
      </c>
      <c r="E31" s="112">
        <v>0</v>
      </c>
      <c r="F31" s="113">
        <v>8143.66</v>
      </c>
      <c r="G31" s="114">
        <f t="shared" si="0"/>
        <v>0</v>
      </c>
      <c r="H31" s="43"/>
      <c r="I31" s="44"/>
      <c r="J31" s="45">
        <f t="shared" si="1"/>
        <v>0</v>
      </c>
    </row>
    <row r="32" spans="1:10" ht="15.75" customHeight="1" x14ac:dyDescent="0.25">
      <c r="A32" s="115">
        <v>20</v>
      </c>
      <c r="B32" s="38"/>
      <c r="C32" s="38"/>
      <c r="D32" s="39" t="s">
        <v>19</v>
      </c>
      <c r="E32" s="112">
        <v>5</v>
      </c>
      <c r="F32" s="113">
        <v>5289.16</v>
      </c>
      <c r="G32" s="114">
        <f t="shared" si="0"/>
        <v>26445.8</v>
      </c>
      <c r="H32" s="51"/>
      <c r="I32" s="52"/>
      <c r="J32" s="53">
        <f t="shared" si="1"/>
        <v>0</v>
      </c>
    </row>
    <row r="33" spans="1:10" ht="15.75" customHeight="1" x14ac:dyDescent="0.25">
      <c r="A33" s="115">
        <v>21</v>
      </c>
      <c r="B33" s="46"/>
      <c r="C33" s="46"/>
      <c r="D33" s="47" t="s">
        <v>20</v>
      </c>
      <c r="E33" s="116">
        <v>9.85</v>
      </c>
      <c r="F33" s="117">
        <v>3776.66</v>
      </c>
      <c r="G33" s="118">
        <f t="shared" si="0"/>
        <v>37200.100999999995</v>
      </c>
      <c r="H33" s="51"/>
      <c r="I33" s="52"/>
      <c r="J33" s="53">
        <f t="shared" si="1"/>
        <v>0</v>
      </c>
    </row>
    <row r="34" spans="1:10" ht="19.5" customHeight="1" x14ac:dyDescent="0.25">
      <c r="A34" s="115">
        <v>22</v>
      </c>
      <c r="B34" s="30" t="s">
        <v>24</v>
      </c>
      <c r="C34" s="30" t="s">
        <v>25</v>
      </c>
      <c r="D34" s="30"/>
      <c r="E34" s="119">
        <v>979.29</v>
      </c>
      <c r="F34" s="120">
        <v>2480</v>
      </c>
      <c r="G34" s="121">
        <f t="shared" si="0"/>
        <v>2428639.1999999997</v>
      </c>
      <c r="H34" s="65"/>
      <c r="I34" s="66"/>
      <c r="J34" s="67">
        <f t="shared" si="1"/>
        <v>0</v>
      </c>
    </row>
    <row r="35" spans="1:10" x14ac:dyDescent="0.25">
      <c r="A35" s="115">
        <v>23</v>
      </c>
      <c r="B35" s="38"/>
      <c r="C35" s="38" t="s">
        <v>26</v>
      </c>
      <c r="D35" s="38"/>
      <c r="E35" s="112">
        <v>0</v>
      </c>
      <c r="F35" s="113">
        <v>1965.21</v>
      </c>
      <c r="G35" s="114">
        <f t="shared" si="0"/>
        <v>0</v>
      </c>
      <c r="H35" s="43"/>
      <c r="I35" s="44"/>
      <c r="J35" s="45">
        <f t="shared" si="1"/>
        <v>0</v>
      </c>
    </row>
    <row r="36" spans="1:10" x14ac:dyDescent="0.25">
      <c r="A36" s="115">
        <v>24</v>
      </c>
      <c r="B36" s="38"/>
      <c r="C36" s="38" t="s">
        <v>27</v>
      </c>
      <c r="D36" s="38"/>
      <c r="E36" s="112">
        <v>0</v>
      </c>
      <c r="F36" s="113">
        <v>1860.4</v>
      </c>
      <c r="G36" s="114">
        <f t="shared" si="0"/>
        <v>0</v>
      </c>
      <c r="H36" s="43"/>
      <c r="I36" s="44"/>
      <c r="J36" s="45">
        <f t="shared" si="1"/>
        <v>0</v>
      </c>
    </row>
    <row r="37" spans="1:10" x14ac:dyDescent="0.25">
      <c r="A37" s="115">
        <v>25</v>
      </c>
      <c r="B37" s="38"/>
      <c r="C37" s="38" t="s">
        <v>28</v>
      </c>
      <c r="D37" s="38"/>
      <c r="E37" s="112">
        <v>0</v>
      </c>
      <c r="F37" s="113">
        <v>1755.58</v>
      </c>
      <c r="G37" s="114">
        <f t="shared" si="0"/>
        <v>0</v>
      </c>
      <c r="H37" s="43"/>
      <c r="I37" s="44"/>
      <c r="J37" s="45">
        <f t="shared" si="1"/>
        <v>0</v>
      </c>
    </row>
    <row r="38" spans="1:10" x14ac:dyDescent="0.25">
      <c r="A38" s="122">
        <v>26</v>
      </c>
      <c r="B38" s="68"/>
      <c r="C38" s="68" t="s">
        <v>29</v>
      </c>
      <c r="D38" s="68"/>
      <c r="E38" s="123">
        <v>0</v>
      </c>
      <c r="F38" s="124">
        <v>1755.58</v>
      </c>
      <c r="G38" s="125">
        <f t="shared" si="0"/>
        <v>0</v>
      </c>
      <c r="H38" s="126"/>
      <c r="I38" s="127"/>
      <c r="J38" s="128">
        <f t="shared" si="1"/>
        <v>0</v>
      </c>
    </row>
    <row r="39" spans="1:10" x14ac:dyDescent="0.25">
      <c r="A39" s="129"/>
      <c r="B39" s="129"/>
      <c r="C39" s="129"/>
      <c r="D39" s="129"/>
      <c r="E39" s="130"/>
      <c r="F39" s="131"/>
      <c r="G39" s="132"/>
      <c r="H39" s="131"/>
      <c r="I39" s="131"/>
      <c r="J39" s="131"/>
    </row>
    <row r="40" spans="1:10" x14ac:dyDescent="0.25">
      <c r="A40" s="133"/>
      <c r="B40" s="133"/>
      <c r="C40" s="133"/>
      <c r="D40" s="133"/>
      <c r="E40" s="134"/>
      <c r="F40" s="135"/>
      <c r="G40" s="136"/>
      <c r="H40" s="135"/>
      <c r="I40" s="135"/>
      <c r="J40" s="135"/>
    </row>
    <row r="41" spans="1:10" x14ac:dyDescent="0.25">
      <c r="A41" s="133"/>
      <c r="B41" s="133"/>
      <c r="C41" s="133"/>
      <c r="D41" s="133"/>
      <c r="E41" s="134"/>
      <c r="F41" s="135"/>
      <c r="G41" s="136"/>
      <c r="H41" s="135"/>
      <c r="I41" s="135"/>
      <c r="J41" s="135"/>
    </row>
    <row r="42" spans="1:10" x14ac:dyDescent="0.25">
      <c r="A42" s="133"/>
      <c r="B42" s="133"/>
      <c r="C42" s="133"/>
      <c r="D42" s="133"/>
      <c r="E42" s="134"/>
      <c r="F42" s="135"/>
      <c r="G42" s="136"/>
      <c r="H42" s="135"/>
      <c r="I42" s="135"/>
      <c r="J42" s="135"/>
    </row>
    <row r="43" spans="1:10" x14ac:dyDescent="0.25">
      <c r="A43" s="133"/>
      <c r="B43" s="133"/>
      <c r="C43" s="133"/>
      <c r="D43" s="133"/>
      <c r="E43" s="134"/>
      <c r="F43" s="135"/>
      <c r="G43" s="136"/>
      <c r="H43" s="135"/>
      <c r="I43" s="135"/>
      <c r="J43" s="135"/>
    </row>
    <row r="44" spans="1:10" ht="15.75" thickBot="1" x14ac:dyDescent="0.3">
      <c r="A44" s="133"/>
      <c r="B44" s="133"/>
      <c r="C44" s="133"/>
      <c r="D44" s="133"/>
      <c r="E44" s="134"/>
      <c r="F44" s="135"/>
      <c r="G44" s="136"/>
      <c r="H44" s="135"/>
      <c r="I44" s="135"/>
      <c r="J44" s="135"/>
    </row>
    <row r="45" spans="1:10" ht="141.75" customHeight="1" x14ac:dyDescent="0.25">
      <c r="A45" s="14" t="s">
        <v>7</v>
      </c>
      <c r="B45" s="15" t="s">
        <v>8</v>
      </c>
      <c r="C45" s="15"/>
      <c r="D45" s="15"/>
      <c r="E45" s="16" t="s">
        <v>9</v>
      </c>
      <c r="F45" s="16" t="s">
        <v>10</v>
      </c>
      <c r="G45" s="17" t="s">
        <v>11</v>
      </c>
      <c r="H45" s="18" t="s">
        <v>12</v>
      </c>
      <c r="I45" s="19"/>
      <c r="J45" s="20" t="s">
        <v>13</v>
      </c>
    </row>
    <row r="46" spans="1:10" ht="15.75" thickBot="1" x14ac:dyDescent="0.3">
      <c r="A46" s="21">
        <v>1</v>
      </c>
      <c r="B46" s="22">
        <v>2</v>
      </c>
      <c r="C46" s="23"/>
      <c r="D46" s="24"/>
      <c r="E46" s="25">
        <v>3</v>
      </c>
      <c r="F46" s="25">
        <v>4</v>
      </c>
      <c r="G46" s="26" t="s">
        <v>14</v>
      </c>
      <c r="H46" s="27">
        <v>6</v>
      </c>
      <c r="I46" s="24"/>
      <c r="J46" s="28" t="s">
        <v>15</v>
      </c>
    </row>
    <row r="47" spans="1:10" x14ac:dyDescent="0.25">
      <c r="A47" s="137">
        <v>27</v>
      </c>
      <c r="B47" s="30" t="s">
        <v>30</v>
      </c>
      <c r="C47" s="30" t="s">
        <v>25</v>
      </c>
      <c r="D47" s="30"/>
      <c r="E47" s="119">
        <v>83.01</v>
      </c>
      <c r="F47" s="120">
        <v>1570</v>
      </c>
      <c r="G47" s="121">
        <f t="shared" si="0"/>
        <v>130325.70000000001</v>
      </c>
      <c r="H47" s="63"/>
      <c r="I47" s="64"/>
      <c r="J47" s="37">
        <f>H47*E47</f>
        <v>0</v>
      </c>
    </row>
    <row r="48" spans="1:10" x14ac:dyDescent="0.25">
      <c r="A48" s="115">
        <v>28</v>
      </c>
      <c r="B48" s="38"/>
      <c r="C48" s="38" t="s">
        <v>26</v>
      </c>
      <c r="D48" s="38"/>
      <c r="E48" s="112">
        <v>0</v>
      </c>
      <c r="F48" s="113">
        <v>1177.23</v>
      </c>
      <c r="G48" s="114">
        <f t="shared" si="0"/>
        <v>0</v>
      </c>
      <c r="H48" s="43"/>
      <c r="I48" s="44"/>
      <c r="J48" s="45">
        <f t="shared" ref="J48:J51" si="2">H48*E48</f>
        <v>0</v>
      </c>
    </row>
    <row r="49" spans="1:10" x14ac:dyDescent="0.25">
      <c r="A49" s="115">
        <v>29</v>
      </c>
      <c r="B49" s="38"/>
      <c r="C49" s="38" t="s">
        <v>27</v>
      </c>
      <c r="D49" s="38"/>
      <c r="E49" s="112">
        <v>0</v>
      </c>
      <c r="F49" s="113">
        <v>999.48</v>
      </c>
      <c r="G49" s="114">
        <f t="shared" si="0"/>
        <v>0</v>
      </c>
      <c r="H49" s="43"/>
      <c r="I49" s="44"/>
      <c r="J49" s="45">
        <f t="shared" si="2"/>
        <v>0</v>
      </c>
    </row>
    <row r="50" spans="1:10" x14ac:dyDescent="0.25">
      <c r="A50" s="115">
        <v>30</v>
      </c>
      <c r="B50" s="38"/>
      <c r="C50" s="38" t="s">
        <v>28</v>
      </c>
      <c r="D50" s="38"/>
      <c r="E50" s="112">
        <v>0</v>
      </c>
      <c r="F50" s="113">
        <v>928.16</v>
      </c>
      <c r="G50" s="114">
        <f t="shared" si="0"/>
        <v>0</v>
      </c>
      <c r="H50" s="43"/>
      <c r="I50" s="44"/>
      <c r="J50" s="45">
        <f t="shared" si="2"/>
        <v>0</v>
      </c>
    </row>
    <row r="51" spans="1:10" ht="15.75" thickBot="1" x14ac:dyDescent="0.3">
      <c r="A51" s="138">
        <v>31</v>
      </c>
      <c r="B51" s="139"/>
      <c r="C51" s="139" t="s">
        <v>29</v>
      </c>
      <c r="D51" s="139"/>
      <c r="E51" s="140">
        <v>0</v>
      </c>
      <c r="F51" s="141">
        <v>928.16</v>
      </c>
      <c r="G51" s="142">
        <f t="shared" si="0"/>
        <v>0</v>
      </c>
      <c r="H51" s="143"/>
      <c r="I51" s="144"/>
      <c r="J51" s="145">
        <f t="shared" si="2"/>
        <v>0</v>
      </c>
    </row>
    <row r="52" spans="1:10" x14ac:dyDescent="0.25">
      <c r="A52" s="71" t="s">
        <v>31</v>
      </c>
      <c r="B52" s="72"/>
      <c r="C52" s="72"/>
      <c r="D52" s="72"/>
      <c r="E52" s="146">
        <f>SUM(E13:E33)</f>
        <v>231.67</v>
      </c>
      <c r="F52" s="146"/>
      <c r="G52" s="146">
        <f>SUM(G13:G33)</f>
        <v>1438036.4677000002</v>
      </c>
      <c r="H52" s="76" t="s">
        <v>32</v>
      </c>
      <c r="I52" s="77">
        <f>SUM(J13:J33)</f>
        <v>0</v>
      </c>
      <c r="J52" s="78"/>
    </row>
    <row r="53" spans="1:10" x14ac:dyDescent="0.25">
      <c r="A53" s="79" t="s">
        <v>33</v>
      </c>
      <c r="B53" s="80"/>
      <c r="C53" s="80"/>
      <c r="D53" s="80"/>
      <c r="E53" s="147">
        <f>E50</f>
        <v>0</v>
      </c>
      <c r="F53" s="147"/>
      <c r="G53" s="147">
        <f t="shared" ref="G53" si="3">G50</f>
        <v>0</v>
      </c>
      <c r="H53" s="84"/>
      <c r="I53" s="85">
        <f>J51</f>
        <v>0</v>
      </c>
      <c r="J53" s="86"/>
    </row>
    <row r="54" spans="1:10" ht="15.75" thickBot="1" x14ac:dyDescent="0.3">
      <c r="A54" s="87" t="s">
        <v>34</v>
      </c>
      <c r="B54" s="88"/>
      <c r="C54" s="88"/>
      <c r="D54" s="88"/>
      <c r="E54" s="148">
        <f>SUM(E34:E38,E47:E51)</f>
        <v>1062.3</v>
      </c>
      <c r="F54" s="148"/>
      <c r="G54" s="148">
        <f>SUM(G34:G38,G47:G51)</f>
        <v>2558964.9</v>
      </c>
      <c r="H54" s="84"/>
      <c r="I54" s="91">
        <f>SUM(J34:J38,J47:J51)</f>
        <v>0</v>
      </c>
      <c r="J54" s="92"/>
    </row>
    <row r="55" spans="1:10" ht="15.75" thickBot="1" x14ac:dyDescent="0.3">
      <c r="A55" s="93" t="s">
        <v>35</v>
      </c>
      <c r="B55" s="94"/>
      <c r="C55" s="94"/>
      <c r="D55" s="94"/>
      <c r="E55" s="149">
        <f>SUM(E52:E54)</f>
        <v>1293.97</v>
      </c>
      <c r="F55" s="96"/>
      <c r="G55" s="97">
        <f>SUM(G52:G54)</f>
        <v>3997001.3677000003</v>
      </c>
      <c r="H55" s="98"/>
      <c r="I55" s="99">
        <f>SUM(I52:J54)</f>
        <v>0</v>
      </c>
      <c r="J55" s="100"/>
    </row>
    <row r="56" spans="1:10" ht="28.5" customHeight="1" x14ac:dyDescent="0.25">
      <c r="A56" s="101" t="s">
        <v>36</v>
      </c>
      <c r="B56" s="102"/>
      <c r="C56" s="102"/>
      <c r="D56" s="102"/>
      <c r="E56" s="102"/>
      <c r="F56" s="102"/>
      <c r="G56" s="102"/>
      <c r="H56" s="102"/>
      <c r="I56" s="102"/>
      <c r="J56" s="102"/>
    </row>
    <row r="59" spans="1:10" x14ac:dyDescent="0.25">
      <c r="G59" s="103" t="s">
        <v>37</v>
      </c>
      <c r="H59" s="103"/>
      <c r="I59" s="103"/>
      <c r="J59" s="103"/>
    </row>
    <row r="60" spans="1:10" x14ac:dyDescent="0.25">
      <c r="G60" s="103"/>
      <c r="H60" s="103"/>
      <c r="I60" s="103"/>
      <c r="J60" s="103"/>
    </row>
    <row r="61" spans="1:10" x14ac:dyDescent="0.25">
      <c r="G61" s="104"/>
      <c r="H61" s="104"/>
      <c r="I61" s="104"/>
      <c r="J61" s="104"/>
    </row>
  </sheetData>
  <sheetProtection password="CE88" sheet="1" objects="1" scenarios="1"/>
  <mergeCells count="81">
    <mergeCell ref="A56:J56"/>
    <mergeCell ref="G59:J59"/>
    <mergeCell ref="G60:J60"/>
    <mergeCell ref="A52:D52"/>
    <mergeCell ref="H52:H55"/>
    <mergeCell ref="I52:J52"/>
    <mergeCell ref="A53:D53"/>
    <mergeCell ref="I53:J53"/>
    <mergeCell ref="A54:D54"/>
    <mergeCell ref="I54:J54"/>
    <mergeCell ref="A55:D55"/>
    <mergeCell ref="I55:J55"/>
    <mergeCell ref="C49:D49"/>
    <mergeCell ref="H49:I49"/>
    <mergeCell ref="C50:D50"/>
    <mergeCell ref="H50:I50"/>
    <mergeCell ref="C51:D51"/>
    <mergeCell ref="H51:I51"/>
    <mergeCell ref="H38:I38"/>
    <mergeCell ref="B45:D45"/>
    <mergeCell ref="H45:I45"/>
    <mergeCell ref="B46:D46"/>
    <mergeCell ref="H46:I46"/>
    <mergeCell ref="B47:B51"/>
    <mergeCell ref="C47:D47"/>
    <mergeCell ref="H47:I47"/>
    <mergeCell ref="C48:D48"/>
    <mergeCell ref="H48:I48"/>
    <mergeCell ref="B34:B38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B26:C29"/>
    <mergeCell ref="H26:I26"/>
    <mergeCell ref="H27:I27"/>
    <mergeCell ref="H28:I28"/>
    <mergeCell ref="H29:I29"/>
    <mergeCell ref="B30:C33"/>
    <mergeCell ref="H30:I30"/>
    <mergeCell ref="H31:I31"/>
    <mergeCell ref="H32:I32"/>
    <mergeCell ref="H33:I33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3.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9" spans="1:10" x14ac:dyDescent="0.25">
      <c r="B9" s="150"/>
      <c r="C9" s="150"/>
      <c r="D9" s="150"/>
      <c r="E9" s="151"/>
      <c r="F9" s="151"/>
      <c r="G9" s="151"/>
      <c r="H9" s="151"/>
      <c r="I9" s="151"/>
    </row>
    <row r="10" spans="1:10" ht="19.5" thickBot="1" x14ac:dyDescent="0.35">
      <c r="B10" s="152"/>
      <c r="C10" s="152"/>
      <c r="D10" s="152"/>
    </row>
    <row r="11" spans="1:10" ht="141.75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153" t="s">
        <v>44</v>
      </c>
      <c r="H12" s="27">
        <v>6</v>
      </c>
      <c r="I12" s="24"/>
      <c r="J12" s="154" t="s">
        <v>45</v>
      </c>
    </row>
    <row r="13" spans="1:10" ht="15" customHeight="1" x14ac:dyDescent="0.25">
      <c r="A13" s="155">
        <v>1</v>
      </c>
      <c r="B13" s="156" t="s">
        <v>16</v>
      </c>
      <c r="C13" s="156"/>
      <c r="D13" s="157" t="s">
        <v>17</v>
      </c>
      <c r="E13" s="158">
        <v>0</v>
      </c>
      <c r="F13" s="159">
        <v>16966.59</v>
      </c>
      <c r="G13" s="160">
        <f t="shared" ref="G13:G36" si="0">F13*E13</f>
        <v>0</v>
      </c>
      <c r="H13" s="65"/>
      <c r="I13" s="66"/>
      <c r="J13" s="67">
        <f>H13*E13</f>
        <v>0</v>
      </c>
    </row>
    <row r="14" spans="1:10" x14ac:dyDescent="0.25">
      <c r="A14" s="29">
        <v>2</v>
      </c>
      <c r="B14" s="38"/>
      <c r="C14" s="38"/>
      <c r="D14" s="39" t="s">
        <v>18</v>
      </c>
      <c r="E14" s="40">
        <v>4.03</v>
      </c>
      <c r="F14" s="41">
        <v>9550.75</v>
      </c>
      <c r="G14" s="42">
        <f t="shared" si="0"/>
        <v>38489.522499999999</v>
      </c>
      <c r="H14" s="43"/>
      <c r="I14" s="44"/>
      <c r="J14" s="45">
        <f t="shared" ref="J14:J36" si="1">H14*E14</f>
        <v>0</v>
      </c>
    </row>
    <row r="15" spans="1:10" x14ac:dyDescent="0.25">
      <c r="A15" s="29">
        <v>3</v>
      </c>
      <c r="B15" s="38"/>
      <c r="C15" s="38"/>
      <c r="D15" s="39" t="s">
        <v>19</v>
      </c>
      <c r="E15" s="40">
        <v>51.57</v>
      </c>
      <c r="F15" s="41">
        <v>5120.5</v>
      </c>
      <c r="G15" s="42">
        <f t="shared" si="0"/>
        <v>264064.185</v>
      </c>
      <c r="H15" s="43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/>
      <c r="D16" s="39" t="s">
        <v>20</v>
      </c>
      <c r="E16" s="40">
        <v>59.71</v>
      </c>
      <c r="F16" s="41">
        <v>3850</v>
      </c>
      <c r="G16" s="42">
        <f t="shared" si="0"/>
        <v>229883.5</v>
      </c>
      <c r="H16" s="43"/>
      <c r="I16" s="44"/>
      <c r="J16" s="45">
        <f t="shared" si="1"/>
        <v>0</v>
      </c>
    </row>
    <row r="17" spans="1:10" x14ac:dyDescent="0.25">
      <c r="A17" s="29">
        <v>5</v>
      </c>
      <c r="B17" s="38"/>
      <c r="C17" s="38"/>
      <c r="D17" s="39" t="s">
        <v>21</v>
      </c>
      <c r="E17" s="40">
        <v>51.57</v>
      </c>
      <c r="F17" s="41">
        <v>3000</v>
      </c>
      <c r="G17" s="42">
        <f t="shared" si="0"/>
        <v>154710</v>
      </c>
      <c r="H17" s="43"/>
      <c r="I17" s="44"/>
      <c r="J17" s="45">
        <f t="shared" si="1"/>
        <v>0</v>
      </c>
    </row>
    <row r="18" spans="1:10" x14ac:dyDescent="0.25">
      <c r="A18" s="29">
        <v>6</v>
      </c>
      <c r="B18" s="46"/>
      <c r="C18" s="46"/>
      <c r="D18" s="47" t="s">
        <v>22</v>
      </c>
      <c r="E18" s="48">
        <v>0</v>
      </c>
      <c r="F18" s="49">
        <v>2600</v>
      </c>
      <c r="G18" s="50">
        <f t="shared" si="0"/>
        <v>0</v>
      </c>
      <c r="H18" s="51"/>
      <c r="I18" s="52"/>
      <c r="J18" s="53">
        <f t="shared" si="1"/>
        <v>0</v>
      </c>
    </row>
    <row r="19" spans="1:10" ht="15" customHeight="1" x14ac:dyDescent="0.25">
      <c r="A19" s="29">
        <v>7</v>
      </c>
      <c r="B19" s="30" t="s">
        <v>46</v>
      </c>
      <c r="C19" s="30"/>
      <c r="D19" s="31" t="s">
        <v>17</v>
      </c>
      <c r="E19" s="32">
        <v>0</v>
      </c>
      <c r="F19" s="33">
        <v>9464.59</v>
      </c>
      <c r="G19" s="34">
        <f t="shared" si="0"/>
        <v>0</v>
      </c>
      <c r="H19" s="65"/>
      <c r="I19" s="66"/>
      <c r="J19" s="37">
        <f t="shared" si="1"/>
        <v>0</v>
      </c>
    </row>
    <row r="20" spans="1:10" ht="15" customHeight="1" x14ac:dyDescent="0.25">
      <c r="A20" s="29">
        <v>8</v>
      </c>
      <c r="B20" s="38"/>
      <c r="C20" s="38"/>
      <c r="D20" s="39" t="s">
        <v>18</v>
      </c>
      <c r="E20" s="40">
        <v>0</v>
      </c>
      <c r="F20" s="41">
        <v>6534</v>
      </c>
      <c r="G20" s="42">
        <f t="shared" si="0"/>
        <v>0</v>
      </c>
      <c r="H20" s="43"/>
      <c r="I20" s="44"/>
      <c r="J20" s="45">
        <f t="shared" si="1"/>
        <v>0</v>
      </c>
    </row>
    <row r="21" spans="1:10" x14ac:dyDescent="0.25">
      <c r="A21" s="29">
        <v>9</v>
      </c>
      <c r="B21" s="38"/>
      <c r="C21" s="38"/>
      <c r="D21" s="39" t="s">
        <v>19</v>
      </c>
      <c r="E21" s="40">
        <v>15.16</v>
      </c>
      <c r="F21" s="41">
        <v>5072.84</v>
      </c>
      <c r="G21" s="42">
        <f t="shared" si="0"/>
        <v>76904.254400000005</v>
      </c>
      <c r="H21" s="43"/>
      <c r="I21" s="44"/>
      <c r="J21" s="45">
        <f t="shared" si="1"/>
        <v>0</v>
      </c>
    </row>
    <row r="22" spans="1:10" ht="15" customHeight="1" x14ac:dyDescent="0.25">
      <c r="A22" s="29">
        <v>10</v>
      </c>
      <c r="B22" s="46"/>
      <c r="C22" s="46"/>
      <c r="D22" s="47" t="s">
        <v>20</v>
      </c>
      <c r="E22" s="48">
        <v>15.16</v>
      </c>
      <c r="F22" s="49">
        <v>3695.09</v>
      </c>
      <c r="G22" s="50">
        <f t="shared" si="0"/>
        <v>56017.564400000003</v>
      </c>
      <c r="H22" s="51"/>
      <c r="I22" s="52"/>
      <c r="J22" s="45">
        <f t="shared" si="1"/>
        <v>0</v>
      </c>
    </row>
    <row r="23" spans="1:10" ht="15" customHeight="1" x14ac:dyDescent="0.25">
      <c r="A23" s="29">
        <v>11</v>
      </c>
      <c r="B23" s="30" t="s">
        <v>43</v>
      </c>
      <c r="C23" s="30"/>
      <c r="D23" s="31" t="s">
        <v>17</v>
      </c>
      <c r="E23" s="32">
        <v>0</v>
      </c>
      <c r="F23" s="33">
        <v>11756.25</v>
      </c>
      <c r="G23" s="34">
        <f t="shared" si="0"/>
        <v>0</v>
      </c>
      <c r="H23" s="65"/>
      <c r="I23" s="66"/>
      <c r="J23" s="37">
        <f t="shared" si="1"/>
        <v>0</v>
      </c>
    </row>
    <row r="24" spans="1:10" ht="15" customHeight="1" x14ac:dyDescent="0.25">
      <c r="A24" s="29">
        <v>12</v>
      </c>
      <c r="B24" s="38"/>
      <c r="C24" s="38"/>
      <c r="D24" s="39" t="s">
        <v>18</v>
      </c>
      <c r="E24" s="40">
        <v>0</v>
      </c>
      <c r="F24" s="41">
        <v>8143.66</v>
      </c>
      <c r="G24" s="42">
        <f t="shared" si="0"/>
        <v>0</v>
      </c>
      <c r="H24" s="43"/>
      <c r="I24" s="44"/>
      <c r="J24" s="45">
        <f t="shared" si="1"/>
        <v>0</v>
      </c>
    </row>
    <row r="25" spans="1:10" ht="15" customHeight="1" x14ac:dyDescent="0.25">
      <c r="A25" s="29">
        <v>13</v>
      </c>
      <c r="B25" s="38"/>
      <c r="C25" s="38"/>
      <c r="D25" s="39" t="s">
        <v>19</v>
      </c>
      <c r="E25" s="40">
        <v>3.44</v>
      </c>
      <c r="F25" s="41">
        <v>5289.16</v>
      </c>
      <c r="G25" s="42">
        <f t="shared" si="0"/>
        <v>18194.7104</v>
      </c>
      <c r="H25" s="43"/>
      <c r="I25" s="44"/>
      <c r="J25" s="45">
        <f t="shared" si="1"/>
        <v>0</v>
      </c>
    </row>
    <row r="26" spans="1:10" x14ac:dyDescent="0.25">
      <c r="A26" s="29">
        <v>14</v>
      </c>
      <c r="B26" s="46"/>
      <c r="C26" s="46"/>
      <c r="D26" s="47" t="s">
        <v>20</v>
      </c>
      <c r="E26" s="48">
        <v>3.44</v>
      </c>
      <c r="F26" s="49">
        <v>3776.66</v>
      </c>
      <c r="G26" s="50">
        <f t="shared" si="0"/>
        <v>12991.7104</v>
      </c>
      <c r="H26" s="51"/>
      <c r="I26" s="52"/>
      <c r="J26" s="53">
        <f t="shared" si="1"/>
        <v>0</v>
      </c>
    </row>
    <row r="27" spans="1:10" ht="15" customHeight="1" x14ac:dyDescent="0.25">
      <c r="A27" s="29">
        <v>15</v>
      </c>
      <c r="B27" s="30" t="s">
        <v>24</v>
      </c>
      <c r="C27" s="30" t="s">
        <v>25</v>
      </c>
      <c r="D27" s="30"/>
      <c r="E27" s="32">
        <v>1858.8999999999999</v>
      </c>
      <c r="F27" s="33">
        <v>2480</v>
      </c>
      <c r="G27" s="34">
        <f t="shared" si="0"/>
        <v>4610072</v>
      </c>
      <c r="H27" s="65"/>
      <c r="I27" s="66"/>
      <c r="J27" s="37">
        <f t="shared" si="1"/>
        <v>0</v>
      </c>
    </row>
    <row r="28" spans="1:10" ht="15" customHeight="1" x14ac:dyDescent="0.25">
      <c r="A28" s="29">
        <v>16</v>
      </c>
      <c r="B28" s="38"/>
      <c r="C28" s="38" t="s">
        <v>26</v>
      </c>
      <c r="D28" s="38"/>
      <c r="E28" s="40">
        <v>0</v>
      </c>
      <c r="F28" s="41">
        <v>1965.21</v>
      </c>
      <c r="G28" s="42">
        <f t="shared" si="0"/>
        <v>0</v>
      </c>
      <c r="H28" s="43"/>
      <c r="I28" s="44"/>
      <c r="J28" s="45">
        <f t="shared" si="1"/>
        <v>0</v>
      </c>
    </row>
    <row r="29" spans="1:10" ht="15.75" customHeight="1" x14ac:dyDescent="0.25">
      <c r="A29" s="29">
        <v>17</v>
      </c>
      <c r="B29" s="38"/>
      <c r="C29" s="38" t="s">
        <v>27</v>
      </c>
      <c r="D29" s="38"/>
      <c r="E29" s="40">
        <v>0</v>
      </c>
      <c r="F29" s="41">
        <v>1860.4</v>
      </c>
      <c r="G29" s="42">
        <f t="shared" si="0"/>
        <v>0</v>
      </c>
      <c r="H29" s="65"/>
      <c r="I29" s="66"/>
      <c r="J29" s="67">
        <f t="shared" si="1"/>
        <v>0</v>
      </c>
    </row>
    <row r="30" spans="1:10" ht="15" customHeight="1" x14ac:dyDescent="0.25">
      <c r="A30" s="29">
        <v>18</v>
      </c>
      <c r="B30" s="38"/>
      <c r="C30" s="38" t="s">
        <v>28</v>
      </c>
      <c r="D30" s="38"/>
      <c r="E30" s="40">
        <v>0</v>
      </c>
      <c r="F30" s="41">
        <v>1755.58</v>
      </c>
      <c r="G30" s="42">
        <f t="shared" si="0"/>
        <v>0</v>
      </c>
      <c r="H30" s="43"/>
      <c r="I30" s="44"/>
      <c r="J30" s="45">
        <f t="shared" si="1"/>
        <v>0</v>
      </c>
    </row>
    <row r="31" spans="1:10" ht="15" customHeight="1" x14ac:dyDescent="0.25">
      <c r="A31" s="29">
        <v>19</v>
      </c>
      <c r="B31" s="46"/>
      <c r="C31" s="46" t="s">
        <v>29</v>
      </c>
      <c r="D31" s="46"/>
      <c r="E31" s="40">
        <v>0</v>
      </c>
      <c r="F31" s="49">
        <v>1755.58</v>
      </c>
      <c r="G31" s="50">
        <f t="shared" si="0"/>
        <v>0</v>
      </c>
      <c r="H31" s="51"/>
      <c r="I31" s="52"/>
      <c r="J31" s="53">
        <f>H31*E31</f>
        <v>0</v>
      </c>
    </row>
    <row r="32" spans="1:10" ht="15.75" customHeight="1" x14ac:dyDescent="0.25">
      <c r="A32" s="29">
        <v>20</v>
      </c>
      <c r="B32" s="30" t="s">
        <v>30</v>
      </c>
      <c r="C32" s="30" t="s">
        <v>25</v>
      </c>
      <c r="D32" s="30"/>
      <c r="E32" s="32">
        <v>219.19</v>
      </c>
      <c r="F32" s="33">
        <v>1570</v>
      </c>
      <c r="G32" s="34">
        <f t="shared" si="0"/>
        <v>344128.3</v>
      </c>
      <c r="H32" s="65"/>
      <c r="I32" s="66"/>
      <c r="J32" s="67">
        <f t="shared" si="1"/>
        <v>0</v>
      </c>
    </row>
    <row r="33" spans="1:10" ht="15.75" customHeight="1" x14ac:dyDescent="0.25">
      <c r="A33" s="29">
        <v>21</v>
      </c>
      <c r="B33" s="38"/>
      <c r="C33" s="38" t="s">
        <v>26</v>
      </c>
      <c r="D33" s="38"/>
      <c r="E33" s="40">
        <v>0</v>
      </c>
      <c r="F33" s="41">
        <v>1177.23</v>
      </c>
      <c r="G33" s="42">
        <f t="shared" si="0"/>
        <v>0</v>
      </c>
      <c r="H33" s="43"/>
      <c r="I33" s="44"/>
      <c r="J33" s="45">
        <f t="shared" si="1"/>
        <v>0</v>
      </c>
    </row>
    <row r="34" spans="1:10" ht="18" customHeight="1" x14ac:dyDescent="0.25">
      <c r="A34" s="29">
        <v>22</v>
      </c>
      <c r="B34" s="38"/>
      <c r="C34" s="38" t="s">
        <v>27</v>
      </c>
      <c r="D34" s="38"/>
      <c r="E34" s="40">
        <v>0</v>
      </c>
      <c r="F34" s="41">
        <v>999.48</v>
      </c>
      <c r="G34" s="42">
        <f t="shared" si="0"/>
        <v>0</v>
      </c>
      <c r="H34" s="43"/>
      <c r="I34" s="44"/>
      <c r="J34" s="45">
        <f t="shared" si="1"/>
        <v>0</v>
      </c>
    </row>
    <row r="35" spans="1:10" ht="15" customHeight="1" x14ac:dyDescent="0.25">
      <c r="A35" s="29">
        <v>23</v>
      </c>
      <c r="B35" s="38"/>
      <c r="C35" s="38" t="s">
        <v>28</v>
      </c>
      <c r="D35" s="38"/>
      <c r="E35" s="40">
        <v>0</v>
      </c>
      <c r="F35" s="41">
        <v>928.16</v>
      </c>
      <c r="G35" s="42">
        <f t="shared" si="0"/>
        <v>0</v>
      </c>
      <c r="H35" s="43"/>
      <c r="I35" s="44"/>
      <c r="J35" s="45">
        <f t="shared" si="1"/>
        <v>0</v>
      </c>
    </row>
    <row r="36" spans="1:10" ht="15" customHeight="1" x14ac:dyDescent="0.25">
      <c r="A36" s="29">
        <v>24</v>
      </c>
      <c r="B36" s="68"/>
      <c r="C36" s="68" t="s">
        <v>29</v>
      </c>
      <c r="D36" s="68"/>
      <c r="E36" s="40">
        <v>0</v>
      </c>
      <c r="F36" s="69">
        <v>928.16</v>
      </c>
      <c r="G36" s="70">
        <f t="shared" si="0"/>
        <v>0</v>
      </c>
      <c r="H36" s="126"/>
      <c r="I36" s="127"/>
      <c r="J36" s="128">
        <f t="shared" si="1"/>
        <v>0</v>
      </c>
    </row>
    <row r="37" spans="1:10" x14ac:dyDescent="0.25">
      <c r="A37" s="161"/>
      <c r="B37" s="161"/>
      <c r="C37" s="161"/>
      <c r="D37" s="161"/>
      <c r="E37" s="162"/>
      <c r="F37" s="163"/>
      <c r="G37" s="164"/>
      <c r="H37" s="165"/>
      <c r="I37" s="165"/>
      <c r="J37" s="165"/>
    </row>
    <row r="38" spans="1:10" x14ac:dyDescent="0.25">
      <c r="A38" s="166"/>
      <c r="B38" s="166"/>
      <c r="C38" s="166"/>
      <c r="D38" s="166"/>
      <c r="E38" s="167"/>
      <c r="F38" s="168"/>
      <c r="G38" s="169"/>
      <c r="H38" s="170"/>
      <c r="I38" s="170"/>
      <c r="J38" s="170"/>
    </row>
    <row r="39" spans="1:10" x14ac:dyDescent="0.25">
      <c r="A39" s="166"/>
      <c r="B39" s="166"/>
      <c r="C39" s="166"/>
      <c r="D39" s="166"/>
      <c r="E39" s="167"/>
      <c r="F39" s="168"/>
      <c r="G39" s="169"/>
      <c r="H39" s="170"/>
      <c r="I39" s="170"/>
      <c r="J39" s="170"/>
    </row>
    <row r="40" spans="1:10" x14ac:dyDescent="0.25">
      <c r="A40" s="166"/>
      <c r="B40" s="166"/>
      <c r="C40" s="166"/>
      <c r="D40" s="166"/>
      <c r="E40" s="167"/>
      <c r="F40" s="168"/>
      <c r="G40" s="169"/>
      <c r="H40" s="170"/>
      <c r="I40" s="170"/>
      <c r="J40" s="170"/>
    </row>
    <row r="41" spans="1:10" x14ac:dyDescent="0.25">
      <c r="A41" s="166"/>
      <c r="B41" s="166"/>
      <c r="C41" s="166"/>
      <c r="D41" s="166"/>
      <c r="E41" s="167"/>
      <c r="F41" s="168"/>
      <c r="G41" s="169"/>
      <c r="H41" s="170"/>
      <c r="I41" s="170"/>
      <c r="J41" s="170"/>
    </row>
    <row r="42" spans="1:10" x14ac:dyDescent="0.25">
      <c r="A42" s="166"/>
      <c r="B42" s="166"/>
      <c r="C42" s="166"/>
      <c r="D42" s="166"/>
      <c r="E42" s="167"/>
      <c r="F42" s="168"/>
      <c r="G42" s="169"/>
      <c r="H42" s="170"/>
      <c r="I42" s="170"/>
      <c r="J42" s="170"/>
    </row>
    <row r="43" spans="1:10" x14ac:dyDescent="0.25">
      <c r="A43" s="166"/>
      <c r="B43" s="166"/>
      <c r="C43" s="166"/>
      <c r="D43" s="166"/>
      <c r="E43" s="167"/>
      <c r="F43" s="168"/>
      <c r="G43" s="169"/>
      <c r="H43" s="170"/>
      <c r="I43" s="170"/>
      <c r="J43" s="170"/>
    </row>
    <row r="44" spans="1:10" ht="15.75" thickBot="1" x14ac:dyDescent="0.3">
      <c r="A44" s="166"/>
      <c r="B44" s="166"/>
      <c r="C44" s="166"/>
      <c r="D44" s="166"/>
      <c r="E44" s="167"/>
      <c r="F44" s="168"/>
      <c r="G44" s="169"/>
      <c r="H44" s="170"/>
      <c r="I44" s="170"/>
      <c r="J44" s="170"/>
    </row>
    <row r="45" spans="1:10" ht="141.75" customHeight="1" x14ac:dyDescent="0.25">
      <c r="A45" s="14" t="s">
        <v>7</v>
      </c>
      <c r="B45" s="15" t="s">
        <v>8</v>
      </c>
      <c r="C45" s="15"/>
      <c r="D45" s="15"/>
      <c r="E45" s="16" t="s">
        <v>9</v>
      </c>
      <c r="F45" s="16" t="s">
        <v>10</v>
      </c>
      <c r="G45" s="17" t="s">
        <v>11</v>
      </c>
      <c r="H45" s="18" t="s">
        <v>12</v>
      </c>
      <c r="I45" s="19"/>
      <c r="J45" s="20" t="s">
        <v>13</v>
      </c>
    </row>
    <row r="46" spans="1:10" ht="15.75" thickBot="1" x14ac:dyDescent="0.3">
      <c r="A46" s="21">
        <v>1</v>
      </c>
      <c r="B46" s="22">
        <v>2</v>
      </c>
      <c r="C46" s="23"/>
      <c r="D46" s="24"/>
      <c r="E46" s="25">
        <v>3</v>
      </c>
      <c r="F46" s="25">
        <v>4</v>
      </c>
      <c r="G46" s="153" t="s">
        <v>44</v>
      </c>
      <c r="H46" s="27">
        <v>6</v>
      </c>
      <c r="I46" s="24"/>
      <c r="J46" s="154" t="s">
        <v>45</v>
      </c>
    </row>
    <row r="47" spans="1:10" x14ac:dyDescent="0.25">
      <c r="A47" s="79" t="s">
        <v>31</v>
      </c>
      <c r="B47" s="80"/>
      <c r="C47" s="80"/>
      <c r="D47" s="80"/>
      <c r="E47" s="147">
        <f>SUM(E13:E26)</f>
        <v>204.07999999999998</v>
      </c>
      <c r="F47" s="171"/>
      <c r="G47" s="172">
        <f>SUM(G13:G26)</f>
        <v>851255.44709999999</v>
      </c>
      <c r="H47" s="173" t="s">
        <v>32</v>
      </c>
      <c r="I47" s="85">
        <f>SUM(J13:J26)</f>
        <v>0</v>
      </c>
      <c r="J47" s="86"/>
    </row>
    <row r="48" spans="1:10" x14ac:dyDescent="0.25">
      <c r="A48" s="79" t="s">
        <v>33</v>
      </c>
      <c r="B48" s="80"/>
      <c r="C48" s="80"/>
      <c r="D48" s="80"/>
      <c r="E48" s="147">
        <f>E35</f>
        <v>0</v>
      </c>
      <c r="F48" s="171"/>
      <c r="G48" s="172">
        <f t="shared" ref="G48" si="2">G35</f>
        <v>0</v>
      </c>
      <c r="H48" s="84"/>
      <c r="I48" s="85">
        <f>J36</f>
        <v>0</v>
      </c>
      <c r="J48" s="86"/>
    </row>
    <row r="49" spans="1:10" ht="15.75" thickBot="1" x14ac:dyDescent="0.3">
      <c r="A49" s="87" t="s">
        <v>34</v>
      </c>
      <c r="B49" s="88"/>
      <c r="C49" s="88"/>
      <c r="D49" s="88"/>
      <c r="E49" s="89">
        <f>SUM(E27:E36)</f>
        <v>2078.0899999999997</v>
      </c>
      <c r="F49" s="174"/>
      <c r="G49" s="90">
        <f>SUM(G27:G36)</f>
        <v>4954200.3</v>
      </c>
      <c r="H49" s="84"/>
      <c r="I49" s="91">
        <f>SUM(J27:J36)</f>
        <v>0</v>
      </c>
      <c r="J49" s="92"/>
    </row>
    <row r="50" spans="1:10" ht="15.75" thickBot="1" x14ac:dyDescent="0.3">
      <c r="A50" s="93" t="s">
        <v>35</v>
      </c>
      <c r="B50" s="94"/>
      <c r="C50" s="94"/>
      <c r="D50" s="94"/>
      <c r="E50" s="95">
        <f>SUM(E47:E49)</f>
        <v>2282.1699999999996</v>
      </c>
      <c r="F50" s="96"/>
      <c r="G50" s="97">
        <f>SUM(G47:G49)</f>
        <v>5805455.7470999993</v>
      </c>
      <c r="H50" s="98"/>
      <c r="I50" s="99">
        <f>SUM(I47:J49)</f>
        <v>0</v>
      </c>
      <c r="J50" s="100"/>
    </row>
    <row r="51" spans="1:10" ht="28.5" customHeight="1" x14ac:dyDescent="0.25">
      <c r="A51" s="101" t="s">
        <v>36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4" spans="1:10" x14ac:dyDescent="0.25">
      <c r="G54" s="103" t="s">
        <v>37</v>
      </c>
      <c r="H54" s="103"/>
      <c r="I54" s="103"/>
      <c r="J54" s="103"/>
    </row>
    <row r="55" spans="1:10" x14ac:dyDescent="0.25">
      <c r="G55" s="103"/>
      <c r="H55" s="103"/>
      <c r="I55" s="103"/>
      <c r="J55" s="103"/>
    </row>
    <row r="56" spans="1:10" x14ac:dyDescent="0.25">
      <c r="G56" s="104"/>
      <c r="H56" s="104"/>
      <c r="I56" s="104"/>
      <c r="J56" s="104"/>
    </row>
  </sheetData>
  <sheetProtection password="CE88" sheet="1" objects="1" scenarios="1"/>
  <mergeCells count="74">
    <mergeCell ref="A51:J51"/>
    <mergeCell ref="G54:J54"/>
    <mergeCell ref="G55:J55"/>
    <mergeCell ref="A47:D47"/>
    <mergeCell ref="H47:H50"/>
    <mergeCell ref="I47:J47"/>
    <mergeCell ref="A48:D48"/>
    <mergeCell ref="I48:J48"/>
    <mergeCell ref="A49:D49"/>
    <mergeCell ref="I49:J49"/>
    <mergeCell ref="A50:D50"/>
    <mergeCell ref="I50:J50"/>
    <mergeCell ref="C36:D36"/>
    <mergeCell ref="H36:I36"/>
    <mergeCell ref="B45:D45"/>
    <mergeCell ref="H45:I45"/>
    <mergeCell ref="B46:D46"/>
    <mergeCell ref="H46:I46"/>
    <mergeCell ref="H31:I31"/>
    <mergeCell ref="B32:B36"/>
    <mergeCell ref="C32:D32"/>
    <mergeCell ref="H32:I32"/>
    <mergeCell ref="C33:D33"/>
    <mergeCell ref="H33:I33"/>
    <mergeCell ref="C34:D34"/>
    <mergeCell ref="H34:I34"/>
    <mergeCell ref="C35:D35"/>
    <mergeCell ref="H35:I35"/>
    <mergeCell ref="B27:B31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B19:C22"/>
    <mergeCell ref="H19:I19"/>
    <mergeCell ref="H20:I20"/>
    <mergeCell ref="H21:I21"/>
    <mergeCell ref="H22:I22"/>
    <mergeCell ref="B23:C26"/>
    <mergeCell ref="H23:I23"/>
    <mergeCell ref="H24:I24"/>
    <mergeCell ref="H25:I25"/>
    <mergeCell ref="H26:I26"/>
    <mergeCell ref="B13:C18"/>
    <mergeCell ref="H13:I13"/>
    <mergeCell ref="H14:I14"/>
    <mergeCell ref="H15:I15"/>
    <mergeCell ref="H16:I16"/>
    <mergeCell ref="H17:I17"/>
    <mergeCell ref="H18:I18"/>
    <mergeCell ref="B8:D8"/>
    <mergeCell ref="E8:I8"/>
    <mergeCell ref="B10:D10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4.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9" spans="1:10" x14ac:dyDescent="0.25">
      <c r="B9" s="150"/>
      <c r="C9" s="150"/>
      <c r="D9" s="150"/>
      <c r="E9" s="151"/>
      <c r="F9" s="151"/>
      <c r="G9" s="151"/>
      <c r="H9" s="151"/>
      <c r="I9" s="151"/>
    </row>
    <row r="10" spans="1:10" ht="19.5" thickBot="1" x14ac:dyDescent="0.35">
      <c r="B10" s="152"/>
      <c r="C10" s="152"/>
      <c r="D10" s="152"/>
    </row>
    <row r="11" spans="1:10" ht="141.75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153" t="s">
        <v>44</v>
      </c>
      <c r="H12" s="27">
        <v>6</v>
      </c>
      <c r="I12" s="24"/>
      <c r="J12" s="154" t="s">
        <v>45</v>
      </c>
    </row>
    <row r="13" spans="1:10" ht="15" customHeight="1" x14ac:dyDescent="0.25">
      <c r="A13" s="29">
        <v>1</v>
      </c>
      <c r="B13" s="30" t="s">
        <v>16</v>
      </c>
      <c r="C13" s="30"/>
      <c r="D13" s="31" t="s">
        <v>17</v>
      </c>
      <c r="E13" s="32">
        <v>0</v>
      </c>
      <c r="F13" s="33">
        <v>16966.59</v>
      </c>
      <c r="G13" s="34">
        <f t="shared" ref="G13:G36" si="0">F13*E13</f>
        <v>0</v>
      </c>
      <c r="H13" s="35"/>
      <c r="I13" s="36"/>
      <c r="J13" s="37">
        <f>H13*E13</f>
        <v>0</v>
      </c>
    </row>
    <row r="14" spans="1:10" x14ac:dyDescent="0.25">
      <c r="A14" s="29">
        <v>2</v>
      </c>
      <c r="B14" s="38"/>
      <c r="C14" s="38"/>
      <c r="D14" s="39" t="s">
        <v>18</v>
      </c>
      <c r="E14" s="40">
        <v>0</v>
      </c>
      <c r="F14" s="41">
        <v>9550.75</v>
      </c>
      <c r="G14" s="42">
        <f t="shared" si="0"/>
        <v>0</v>
      </c>
      <c r="H14" s="43"/>
      <c r="I14" s="44"/>
      <c r="J14" s="45">
        <f t="shared" ref="J14:J36" si="1">H14*E14</f>
        <v>0</v>
      </c>
    </row>
    <row r="15" spans="1:10" x14ac:dyDescent="0.25">
      <c r="A15" s="29">
        <v>3</v>
      </c>
      <c r="B15" s="38"/>
      <c r="C15" s="38"/>
      <c r="D15" s="39" t="s">
        <v>19</v>
      </c>
      <c r="E15" s="40">
        <v>114.48000000000002</v>
      </c>
      <c r="F15" s="41">
        <v>5120.5</v>
      </c>
      <c r="G15" s="42">
        <f t="shared" si="0"/>
        <v>586194.84000000008</v>
      </c>
      <c r="H15" s="43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/>
      <c r="D16" s="39" t="s">
        <v>20</v>
      </c>
      <c r="E16" s="40">
        <v>171.72</v>
      </c>
      <c r="F16" s="41">
        <v>3850</v>
      </c>
      <c r="G16" s="42">
        <f t="shared" si="0"/>
        <v>661122</v>
      </c>
      <c r="H16" s="43"/>
      <c r="I16" s="44"/>
      <c r="J16" s="45">
        <f t="shared" si="1"/>
        <v>0</v>
      </c>
    </row>
    <row r="17" spans="1:10" x14ac:dyDescent="0.25">
      <c r="A17" s="29">
        <v>5</v>
      </c>
      <c r="B17" s="38"/>
      <c r="C17" s="38"/>
      <c r="D17" s="39" t="s">
        <v>21</v>
      </c>
      <c r="E17" s="40">
        <v>143.1</v>
      </c>
      <c r="F17" s="41">
        <v>3000</v>
      </c>
      <c r="G17" s="42">
        <f t="shared" si="0"/>
        <v>429300</v>
      </c>
      <c r="H17" s="43"/>
      <c r="I17" s="44"/>
      <c r="J17" s="45">
        <f t="shared" si="1"/>
        <v>0</v>
      </c>
    </row>
    <row r="18" spans="1:10" x14ac:dyDescent="0.25">
      <c r="A18" s="29">
        <v>6</v>
      </c>
      <c r="B18" s="46"/>
      <c r="C18" s="46"/>
      <c r="D18" s="47" t="s">
        <v>22</v>
      </c>
      <c r="E18" s="48">
        <v>0</v>
      </c>
      <c r="F18" s="49">
        <v>2600</v>
      </c>
      <c r="G18" s="50">
        <f t="shared" si="0"/>
        <v>0</v>
      </c>
      <c r="H18" s="51"/>
      <c r="I18" s="52"/>
      <c r="J18" s="53">
        <f t="shared" si="1"/>
        <v>0</v>
      </c>
    </row>
    <row r="19" spans="1:10" x14ac:dyDescent="0.25">
      <c r="A19" s="29">
        <v>7</v>
      </c>
      <c r="B19" s="30" t="s">
        <v>46</v>
      </c>
      <c r="C19" s="30"/>
      <c r="D19" s="31" t="s">
        <v>17</v>
      </c>
      <c r="E19" s="32">
        <v>0</v>
      </c>
      <c r="F19" s="33">
        <v>9464.59</v>
      </c>
      <c r="G19" s="34">
        <f t="shared" si="0"/>
        <v>0</v>
      </c>
      <c r="H19" s="65"/>
      <c r="I19" s="66"/>
      <c r="J19" s="37">
        <f t="shared" si="1"/>
        <v>0</v>
      </c>
    </row>
    <row r="20" spans="1:10" ht="15" customHeight="1" x14ac:dyDescent="0.25">
      <c r="A20" s="29">
        <v>8</v>
      </c>
      <c r="B20" s="38"/>
      <c r="C20" s="38"/>
      <c r="D20" s="39" t="s">
        <v>18</v>
      </c>
      <c r="E20" s="40">
        <v>0</v>
      </c>
      <c r="F20" s="41">
        <v>6534</v>
      </c>
      <c r="G20" s="42">
        <f t="shared" si="0"/>
        <v>0</v>
      </c>
      <c r="H20" s="43"/>
      <c r="I20" s="44"/>
      <c r="J20" s="45">
        <f t="shared" si="1"/>
        <v>0</v>
      </c>
    </row>
    <row r="21" spans="1:10" x14ac:dyDescent="0.25">
      <c r="A21" s="29">
        <v>9</v>
      </c>
      <c r="B21" s="38"/>
      <c r="C21" s="38"/>
      <c r="D21" s="39" t="s">
        <v>19</v>
      </c>
      <c r="E21" s="40">
        <v>9.77</v>
      </c>
      <c r="F21" s="41">
        <v>5072.84</v>
      </c>
      <c r="G21" s="42">
        <f t="shared" si="0"/>
        <v>49561.646800000002</v>
      </c>
      <c r="H21" s="43"/>
      <c r="I21" s="44"/>
      <c r="J21" s="45">
        <f t="shared" si="1"/>
        <v>0</v>
      </c>
    </row>
    <row r="22" spans="1:10" ht="15" customHeight="1" x14ac:dyDescent="0.25">
      <c r="A22" s="29">
        <v>10</v>
      </c>
      <c r="B22" s="46"/>
      <c r="C22" s="46"/>
      <c r="D22" s="47" t="s">
        <v>20</v>
      </c>
      <c r="E22" s="48">
        <v>10.18</v>
      </c>
      <c r="F22" s="49">
        <v>3695.09</v>
      </c>
      <c r="G22" s="50">
        <f t="shared" si="0"/>
        <v>37616.016199999998</v>
      </c>
      <c r="H22" s="51"/>
      <c r="I22" s="52"/>
      <c r="J22" s="45">
        <f t="shared" si="1"/>
        <v>0</v>
      </c>
    </row>
    <row r="23" spans="1:10" ht="15" customHeight="1" x14ac:dyDescent="0.25">
      <c r="A23" s="29">
        <v>11</v>
      </c>
      <c r="B23" s="30" t="s">
        <v>43</v>
      </c>
      <c r="C23" s="30"/>
      <c r="D23" s="31" t="s">
        <v>17</v>
      </c>
      <c r="E23" s="32">
        <v>0</v>
      </c>
      <c r="F23" s="33">
        <v>11756.25</v>
      </c>
      <c r="G23" s="34">
        <f t="shared" si="0"/>
        <v>0</v>
      </c>
      <c r="H23" s="65"/>
      <c r="I23" s="66"/>
      <c r="J23" s="37">
        <f t="shared" si="1"/>
        <v>0</v>
      </c>
    </row>
    <row r="24" spans="1:10" ht="15" customHeight="1" x14ac:dyDescent="0.25">
      <c r="A24" s="29">
        <v>12</v>
      </c>
      <c r="B24" s="38"/>
      <c r="C24" s="38"/>
      <c r="D24" s="39" t="s">
        <v>18</v>
      </c>
      <c r="E24" s="40">
        <v>0</v>
      </c>
      <c r="F24" s="41">
        <v>8143.66</v>
      </c>
      <c r="G24" s="42">
        <f t="shared" si="0"/>
        <v>0</v>
      </c>
      <c r="H24" s="43"/>
      <c r="I24" s="44"/>
      <c r="J24" s="45">
        <f t="shared" si="1"/>
        <v>0</v>
      </c>
    </row>
    <row r="25" spans="1:10" ht="15" customHeight="1" x14ac:dyDescent="0.25">
      <c r="A25" s="29">
        <v>13</v>
      </c>
      <c r="B25" s="38"/>
      <c r="C25" s="38"/>
      <c r="D25" s="39" t="s">
        <v>19</v>
      </c>
      <c r="E25" s="40">
        <v>0.4700000000000002</v>
      </c>
      <c r="F25" s="41">
        <v>5289.16</v>
      </c>
      <c r="G25" s="42">
        <f t="shared" si="0"/>
        <v>2485.9052000000011</v>
      </c>
      <c r="H25" s="43"/>
      <c r="I25" s="44"/>
      <c r="J25" s="45">
        <f t="shared" si="1"/>
        <v>0</v>
      </c>
    </row>
    <row r="26" spans="1:10" x14ac:dyDescent="0.25">
      <c r="A26" s="29">
        <v>14</v>
      </c>
      <c r="B26" s="46"/>
      <c r="C26" s="46"/>
      <c r="D26" s="47" t="s">
        <v>20</v>
      </c>
      <c r="E26" s="48">
        <v>0.4700000000000002</v>
      </c>
      <c r="F26" s="49">
        <v>3776.66</v>
      </c>
      <c r="G26" s="50">
        <f t="shared" si="0"/>
        <v>1775.0302000000006</v>
      </c>
      <c r="H26" s="51"/>
      <c r="I26" s="52"/>
      <c r="J26" s="53">
        <f t="shared" si="1"/>
        <v>0</v>
      </c>
    </row>
    <row r="27" spans="1:10" ht="15" customHeight="1" x14ac:dyDescent="0.25">
      <c r="A27" s="29">
        <v>15</v>
      </c>
      <c r="B27" s="30" t="s">
        <v>24</v>
      </c>
      <c r="C27" s="30" t="s">
        <v>25</v>
      </c>
      <c r="D27" s="30"/>
      <c r="E27" s="32">
        <v>2439.59</v>
      </c>
      <c r="F27" s="33">
        <v>2480</v>
      </c>
      <c r="G27" s="34">
        <f t="shared" si="0"/>
        <v>6050183.2000000002</v>
      </c>
      <c r="H27" s="65"/>
      <c r="I27" s="66"/>
      <c r="J27" s="37">
        <f t="shared" si="1"/>
        <v>0</v>
      </c>
    </row>
    <row r="28" spans="1:10" ht="15" customHeight="1" x14ac:dyDescent="0.25">
      <c r="A28" s="29">
        <v>16</v>
      </c>
      <c r="B28" s="38"/>
      <c r="C28" s="38" t="s">
        <v>26</v>
      </c>
      <c r="D28" s="38"/>
      <c r="E28" s="40">
        <v>0</v>
      </c>
      <c r="F28" s="41">
        <v>1965.21</v>
      </c>
      <c r="G28" s="42">
        <f t="shared" si="0"/>
        <v>0</v>
      </c>
      <c r="H28" s="43"/>
      <c r="I28" s="44"/>
      <c r="J28" s="45">
        <f t="shared" si="1"/>
        <v>0</v>
      </c>
    </row>
    <row r="29" spans="1:10" ht="15.75" customHeight="1" x14ac:dyDescent="0.25">
      <c r="A29" s="29">
        <v>17</v>
      </c>
      <c r="B29" s="38"/>
      <c r="C29" s="38" t="s">
        <v>27</v>
      </c>
      <c r="D29" s="38"/>
      <c r="E29" s="40">
        <v>0</v>
      </c>
      <c r="F29" s="41">
        <v>1860.4</v>
      </c>
      <c r="G29" s="42">
        <f t="shared" si="0"/>
        <v>0</v>
      </c>
      <c r="H29" s="65"/>
      <c r="I29" s="66"/>
      <c r="J29" s="67">
        <f t="shared" si="1"/>
        <v>0</v>
      </c>
    </row>
    <row r="30" spans="1:10" ht="15" customHeight="1" x14ac:dyDescent="0.25">
      <c r="A30" s="29">
        <v>18</v>
      </c>
      <c r="B30" s="38"/>
      <c r="C30" s="38" t="s">
        <v>28</v>
      </c>
      <c r="D30" s="38"/>
      <c r="E30" s="40">
        <v>0</v>
      </c>
      <c r="F30" s="41">
        <v>1755.58</v>
      </c>
      <c r="G30" s="42">
        <f t="shared" si="0"/>
        <v>0</v>
      </c>
      <c r="H30" s="43"/>
      <c r="I30" s="44"/>
      <c r="J30" s="45">
        <f t="shared" si="1"/>
        <v>0</v>
      </c>
    </row>
    <row r="31" spans="1:10" ht="15" customHeight="1" x14ac:dyDescent="0.25">
      <c r="A31" s="29">
        <v>19</v>
      </c>
      <c r="B31" s="46"/>
      <c r="C31" s="46" t="s">
        <v>29</v>
      </c>
      <c r="D31" s="46"/>
      <c r="E31" s="40">
        <v>0</v>
      </c>
      <c r="F31" s="49">
        <v>1755.58</v>
      </c>
      <c r="G31" s="50">
        <f t="shared" si="0"/>
        <v>0</v>
      </c>
      <c r="H31" s="51"/>
      <c r="I31" s="52"/>
      <c r="J31" s="53">
        <f t="shared" si="1"/>
        <v>0</v>
      </c>
    </row>
    <row r="32" spans="1:10" ht="15.75" customHeight="1" x14ac:dyDescent="0.25">
      <c r="A32" s="29">
        <v>20</v>
      </c>
      <c r="B32" s="30" t="s">
        <v>30</v>
      </c>
      <c r="C32" s="30" t="s">
        <v>25</v>
      </c>
      <c r="D32" s="30"/>
      <c r="E32" s="32">
        <v>113.19999999999999</v>
      </c>
      <c r="F32" s="33">
        <v>1570</v>
      </c>
      <c r="G32" s="34">
        <f t="shared" si="0"/>
        <v>177723.99999999997</v>
      </c>
      <c r="H32" s="65"/>
      <c r="I32" s="66"/>
      <c r="J32" s="67">
        <f t="shared" si="1"/>
        <v>0</v>
      </c>
    </row>
    <row r="33" spans="1:10" ht="15.75" customHeight="1" x14ac:dyDescent="0.25">
      <c r="A33" s="29">
        <v>21</v>
      </c>
      <c r="B33" s="38"/>
      <c r="C33" s="38" t="s">
        <v>26</v>
      </c>
      <c r="D33" s="38"/>
      <c r="E33" s="40">
        <v>0</v>
      </c>
      <c r="F33" s="41">
        <v>1177.23</v>
      </c>
      <c r="G33" s="42">
        <f t="shared" si="0"/>
        <v>0</v>
      </c>
      <c r="H33" s="43"/>
      <c r="I33" s="44"/>
      <c r="J33" s="45">
        <f t="shared" si="1"/>
        <v>0</v>
      </c>
    </row>
    <row r="34" spans="1:10" ht="18" customHeight="1" x14ac:dyDescent="0.25">
      <c r="A34" s="29">
        <v>22</v>
      </c>
      <c r="B34" s="38"/>
      <c r="C34" s="38" t="s">
        <v>27</v>
      </c>
      <c r="D34" s="38"/>
      <c r="E34" s="40">
        <v>0</v>
      </c>
      <c r="F34" s="41">
        <v>999.48</v>
      </c>
      <c r="G34" s="42">
        <f t="shared" si="0"/>
        <v>0</v>
      </c>
      <c r="H34" s="43"/>
      <c r="I34" s="44"/>
      <c r="J34" s="45">
        <f t="shared" si="1"/>
        <v>0</v>
      </c>
    </row>
    <row r="35" spans="1:10" x14ac:dyDescent="0.25">
      <c r="A35" s="29">
        <v>23</v>
      </c>
      <c r="B35" s="38"/>
      <c r="C35" s="38" t="s">
        <v>28</v>
      </c>
      <c r="D35" s="38"/>
      <c r="E35" s="40">
        <v>0</v>
      </c>
      <c r="F35" s="41">
        <v>928.16</v>
      </c>
      <c r="G35" s="42">
        <f t="shared" si="0"/>
        <v>0</v>
      </c>
      <c r="H35" s="43"/>
      <c r="I35" s="44"/>
      <c r="J35" s="45">
        <f t="shared" si="1"/>
        <v>0</v>
      </c>
    </row>
    <row r="36" spans="1:10" x14ac:dyDescent="0.25">
      <c r="A36" s="175">
        <v>24</v>
      </c>
      <c r="B36" s="68"/>
      <c r="C36" s="68" t="s">
        <v>29</v>
      </c>
      <c r="D36" s="68"/>
      <c r="E36" s="176">
        <v>0</v>
      </c>
      <c r="F36" s="69">
        <v>928.16</v>
      </c>
      <c r="G36" s="70">
        <f t="shared" si="0"/>
        <v>0</v>
      </c>
      <c r="H36" s="126"/>
      <c r="I36" s="127"/>
      <c r="J36" s="128">
        <f t="shared" si="1"/>
        <v>0</v>
      </c>
    </row>
    <row r="37" spans="1:10" x14ac:dyDescent="0.25">
      <c r="A37" s="161"/>
      <c r="B37" s="161"/>
      <c r="C37" s="161"/>
      <c r="D37" s="161"/>
      <c r="E37" s="162"/>
      <c r="F37" s="163"/>
      <c r="G37" s="164"/>
      <c r="H37" s="165"/>
      <c r="I37" s="165"/>
      <c r="J37" s="165"/>
    </row>
    <row r="38" spans="1:10" x14ac:dyDescent="0.25">
      <c r="A38" s="166"/>
      <c r="B38" s="166"/>
      <c r="C38" s="166"/>
      <c r="D38" s="166"/>
      <c r="E38" s="167"/>
      <c r="F38" s="168"/>
      <c r="G38" s="169"/>
      <c r="H38" s="170"/>
      <c r="I38" s="170"/>
      <c r="J38" s="170"/>
    </row>
    <row r="39" spans="1:10" x14ac:dyDescent="0.25">
      <c r="A39" s="166"/>
      <c r="B39" s="166"/>
      <c r="C39" s="166"/>
      <c r="D39" s="166"/>
      <c r="E39" s="167"/>
      <c r="F39" s="168"/>
      <c r="G39" s="169"/>
      <c r="H39" s="170"/>
      <c r="I39" s="170"/>
      <c r="J39" s="170"/>
    </row>
    <row r="40" spans="1:10" x14ac:dyDescent="0.25">
      <c r="A40" s="166"/>
      <c r="B40" s="166"/>
      <c r="C40" s="166"/>
      <c r="D40" s="166"/>
      <c r="E40" s="167"/>
      <c r="F40" s="168"/>
      <c r="G40" s="169"/>
      <c r="H40" s="170"/>
      <c r="I40" s="170"/>
      <c r="J40" s="170"/>
    </row>
    <row r="41" spans="1:10" x14ac:dyDescent="0.25">
      <c r="A41" s="166"/>
      <c r="B41" s="166"/>
      <c r="C41" s="166"/>
      <c r="D41" s="166"/>
      <c r="E41" s="167"/>
      <c r="F41" s="168"/>
      <c r="G41" s="169"/>
      <c r="H41" s="170"/>
      <c r="I41" s="170"/>
      <c r="J41" s="170"/>
    </row>
    <row r="42" spans="1:10" x14ac:dyDescent="0.25">
      <c r="A42" s="166"/>
      <c r="B42" s="166"/>
      <c r="C42" s="166"/>
      <c r="D42" s="166"/>
      <c r="E42" s="167"/>
      <c r="F42" s="168"/>
      <c r="G42" s="169"/>
      <c r="H42" s="170"/>
      <c r="I42" s="170"/>
      <c r="J42" s="170"/>
    </row>
    <row r="43" spans="1:10" x14ac:dyDescent="0.25">
      <c r="A43" s="166"/>
      <c r="B43" s="166"/>
      <c r="C43" s="166"/>
      <c r="D43" s="166"/>
      <c r="E43" s="167"/>
      <c r="F43" s="168"/>
      <c r="G43" s="169"/>
      <c r="H43" s="170"/>
      <c r="I43" s="170"/>
      <c r="J43" s="170"/>
    </row>
    <row r="44" spans="1:10" ht="15.75" thickBot="1" x14ac:dyDescent="0.3">
      <c r="A44" s="166"/>
      <c r="B44" s="166"/>
      <c r="C44" s="166"/>
      <c r="D44" s="166"/>
      <c r="E44" s="167"/>
      <c r="F44" s="168"/>
      <c r="G44" s="169"/>
      <c r="H44" s="170"/>
      <c r="I44" s="170"/>
      <c r="J44" s="170"/>
    </row>
    <row r="45" spans="1:10" ht="141.75" customHeight="1" x14ac:dyDescent="0.25">
      <c r="A45" s="14" t="s">
        <v>7</v>
      </c>
      <c r="B45" s="15" t="s">
        <v>8</v>
      </c>
      <c r="C45" s="15"/>
      <c r="D45" s="15"/>
      <c r="E45" s="16" t="s">
        <v>9</v>
      </c>
      <c r="F45" s="16" t="s">
        <v>10</v>
      </c>
      <c r="G45" s="17" t="s">
        <v>11</v>
      </c>
      <c r="H45" s="18" t="s">
        <v>12</v>
      </c>
      <c r="I45" s="19"/>
      <c r="J45" s="20" t="s">
        <v>13</v>
      </c>
    </row>
    <row r="46" spans="1:10" ht="15.75" thickBot="1" x14ac:dyDescent="0.3">
      <c r="A46" s="21">
        <v>1</v>
      </c>
      <c r="B46" s="22">
        <v>2</v>
      </c>
      <c r="C46" s="23"/>
      <c r="D46" s="24"/>
      <c r="E46" s="25">
        <v>3</v>
      </c>
      <c r="F46" s="25">
        <v>4</v>
      </c>
      <c r="G46" s="153" t="s">
        <v>44</v>
      </c>
      <c r="H46" s="27">
        <v>6</v>
      </c>
      <c r="I46" s="24"/>
      <c r="J46" s="154" t="s">
        <v>45</v>
      </c>
    </row>
    <row r="47" spans="1:10" x14ac:dyDescent="0.25">
      <c r="A47" s="79" t="s">
        <v>31</v>
      </c>
      <c r="B47" s="80"/>
      <c r="C47" s="80"/>
      <c r="D47" s="80"/>
      <c r="E47" s="147">
        <f>SUM(E13:E26)</f>
        <v>450.19000000000011</v>
      </c>
      <c r="F47" s="171"/>
      <c r="G47" s="172">
        <f>SUM(G13:G26)</f>
        <v>1768055.4383999999</v>
      </c>
      <c r="H47" s="173" t="s">
        <v>32</v>
      </c>
      <c r="I47" s="85">
        <f>SUM(J13:J26)</f>
        <v>0</v>
      </c>
      <c r="J47" s="86"/>
    </row>
    <row r="48" spans="1:10" x14ac:dyDescent="0.25">
      <c r="A48" s="79" t="s">
        <v>33</v>
      </c>
      <c r="B48" s="80"/>
      <c r="C48" s="80"/>
      <c r="D48" s="80"/>
      <c r="E48" s="147">
        <f>E35</f>
        <v>0</v>
      </c>
      <c r="F48" s="171"/>
      <c r="G48" s="172">
        <f t="shared" ref="G48" si="2">G35</f>
        <v>0</v>
      </c>
      <c r="H48" s="84"/>
      <c r="I48" s="85">
        <f>J36</f>
        <v>0</v>
      </c>
      <c r="J48" s="86"/>
    </row>
    <row r="49" spans="1:10" ht="15.75" thickBot="1" x14ac:dyDescent="0.3">
      <c r="A49" s="87" t="s">
        <v>34</v>
      </c>
      <c r="B49" s="88"/>
      <c r="C49" s="88"/>
      <c r="D49" s="88"/>
      <c r="E49" s="89">
        <f>SUM(E27:E36)</f>
        <v>2552.79</v>
      </c>
      <c r="F49" s="174"/>
      <c r="G49" s="90">
        <f>SUM(G27:G36)</f>
        <v>6227907.2000000002</v>
      </c>
      <c r="H49" s="84"/>
      <c r="I49" s="91">
        <f>SUM(J27:J36)</f>
        <v>0</v>
      </c>
      <c r="J49" s="92"/>
    </row>
    <row r="50" spans="1:10" ht="15.75" thickBot="1" x14ac:dyDescent="0.3">
      <c r="A50" s="93" t="s">
        <v>35</v>
      </c>
      <c r="B50" s="94"/>
      <c r="C50" s="94"/>
      <c r="D50" s="94"/>
      <c r="E50" s="95">
        <f>SUM(E47:E49)</f>
        <v>3002.98</v>
      </c>
      <c r="F50" s="96"/>
      <c r="G50" s="97">
        <f>SUM(G47:G49)</f>
        <v>7995962.6383999996</v>
      </c>
      <c r="H50" s="98"/>
      <c r="I50" s="99">
        <f>SUM(I47:J49)</f>
        <v>0</v>
      </c>
      <c r="J50" s="100"/>
    </row>
    <row r="51" spans="1:10" ht="28.5" customHeight="1" x14ac:dyDescent="0.25">
      <c r="A51" s="101" t="s">
        <v>36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4" spans="1:10" x14ac:dyDescent="0.25">
      <c r="G54" s="103" t="s">
        <v>37</v>
      </c>
      <c r="H54" s="103"/>
      <c r="I54" s="103"/>
      <c r="J54" s="103"/>
    </row>
    <row r="55" spans="1:10" x14ac:dyDescent="0.25">
      <c r="G55" s="103"/>
      <c r="H55" s="103"/>
      <c r="I55" s="103"/>
      <c r="J55" s="103"/>
    </row>
    <row r="56" spans="1:10" x14ac:dyDescent="0.25">
      <c r="G56" s="104"/>
      <c r="H56" s="104"/>
      <c r="I56" s="104"/>
      <c r="J56" s="104"/>
    </row>
  </sheetData>
  <sheetProtection password="CE88" sheet="1" objects="1" scenarios="1"/>
  <mergeCells count="74">
    <mergeCell ref="A51:J51"/>
    <mergeCell ref="G54:J54"/>
    <mergeCell ref="G55:J55"/>
    <mergeCell ref="A47:D47"/>
    <mergeCell ref="H47:H50"/>
    <mergeCell ref="I47:J47"/>
    <mergeCell ref="A48:D48"/>
    <mergeCell ref="I48:J48"/>
    <mergeCell ref="A49:D49"/>
    <mergeCell ref="I49:J49"/>
    <mergeCell ref="A50:D50"/>
    <mergeCell ref="I50:J50"/>
    <mergeCell ref="C36:D36"/>
    <mergeCell ref="H36:I36"/>
    <mergeCell ref="B45:D45"/>
    <mergeCell ref="H45:I45"/>
    <mergeCell ref="B46:D46"/>
    <mergeCell ref="H46:I46"/>
    <mergeCell ref="H31:I31"/>
    <mergeCell ref="B32:B36"/>
    <mergeCell ref="C32:D32"/>
    <mergeCell ref="H32:I32"/>
    <mergeCell ref="C33:D33"/>
    <mergeCell ref="H33:I33"/>
    <mergeCell ref="C34:D34"/>
    <mergeCell ref="H34:I34"/>
    <mergeCell ref="C35:D35"/>
    <mergeCell ref="H35:I35"/>
    <mergeCell ref="B27:B31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B19:C22"/>
    <mergeCell ref="H19:I19"/>
    <mergeCell ref="H20:I20"/>
    <mergeCell ref="H21:I21"/>
    <mergeCell ref="H22:I22"/>
    <mergeCell ref="B23:C26"/>
    <mergeCell ref="H23:I23"/>
    <mergeCell ref="H24:I24"/>
    <mergeCell ref="H25:I25"/>
    <mergeCell ref="H26:I26"/>
    <mergeCell ref="B13:C18"/>
    <mergeCell ref="H13:I13"/>
    <mergeCell ref="H14:I14"/>
    <mergeCell ref="H15:I15"/>
    <mergeCell ref="H16:I16"/>
    <mergeCell ref="H17:I17"/>
    <mergeCell ref="H18:I18"/>
    <mergeCell ref="B8:D8"/>
    <mergeCell ref="E8:I8"/>
    <mergeCell ref="B10:D10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5.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41.75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153" t="s">
        <v>44</v>
      </c>
      <c r="H12" s="27">
        <v>6</v>
      </c>
      <c r="I12" s="24"/>
      <c r="J12" s="154" t="s">
        <v>45</v>
      </c>
    </row>
    <row r="13" spans="1:10" ht="15" customHeight="1" x14ac:dyDescent="0.25">
      <c r="A13" s="29">
        <v>1</v>
      </c>
      <c r="B13" s="30" t="s">
        <v>16</v>
      </c>
      <c r="C13" s="30"/>
      <c r="D13" s="31" t="s">
        <v>17</v>
      </c>
      <c r="E13" s="32">
        <v>0</v>
      </c>
      <c r="F13" s="33">
        <v>16966.59</v>
      </c>
      <c r="G13" s="34">
        <f t="shared" ref="G13:G36" si="0">F13*E13</f>
        <v>0</v>
      </c>
      <c r="H13" s="35"/>
      <c r="I13" s="36"/>
      <c r="J13" s="37">
        <f>H13*E13</f>
        <v>0</v>
      </c>
    </row>
    <row r="14" spans="1:10" x14ac:dyDescent="0.25">
      <c r="A14" s="29">
        <v>2</v>
      </c>
      <c r="B14" s="38"/>
      <c r="C14" s="38"/>
      <c r="D14" s="39" t="s">
        <v>18</v>
      </c>
      <c r="E14" s="40">
        <v>0</v>
      </c>
      <c r="F14" s="41">
        <v>9550.75</v>
      </c>
      <c r="G14" s="42">
        <f t="shared" si="0"/>
        <v>0</v>
      </c>
      <c r="H14" s="43"/>
      <c r="I14" s="44"/>
      <c r="J14" s="45">
        <f t="shared" ref="J14:J36" si="1">H14*E14</f>
        <v>0</v>
      </c>
    </row>
    <row r="15" spans="1:10" x14ac:dyDescent="0.25">
      <c r="A15" s="29">
        <v>3</v>
      </c>
      <c r="B15" s="38"/>
      <c r="C15" s="38"/>
      <c r="D15" s="39" t="s">
        <v>19</v>
      </c>
      <c r="E15" s="40">
        <v>70.849999999999994</v>
      </c>
      <c r="F15" s="41">
        <v>5120.5</v>
      </c>
      <c r="G15" s="42">
        <f t="shared" si="0"/>
        <v>362787.42499999999</v>
      </c>
      <c r="H15" s="43"/>
      <c r="I15" s="44"/>
      <c r="J15" s="45">
        <f t="shared" si="1"/>
        <v>0</v>
      </c>
    </row>
    <row r="16" spans="1:10" x14ac:dyDescent="0.25">
      <c r="A16" s="29">
        <v>4</v>
      </c>
      <c r="B16" s="38"/>
      <c r="C16" s="38"/>
      <c r="D16" s="39" t="s">
        <v>20</v>
      </c>
      <c r="E16" s="40">
        <v>109.7</v>
      </c>
      <c r="F16" s="41">
        <v>3850</v>
      </c>
      <c r="G16" s="42">
        <f t="shared" si="0"/>
        <v>422345</v>
      </c>
      <c r="H16" s="43"/>
      <c r="I16" s="44"/>
      <c r="J16" s="45">
        <f t="shared" si="1"/>
        <v>0</v>
      </c>
    </row>
    <row r="17" spans="1:10" x14ac:dyDescent="0.25">
      <c r="A17" s="29">
        <v>5</v>
      </c>
      <c r="B17" s="38"/>
      <c r="C17" s="38"/>
      <c r="D17" s="39" t="s">
        <v>21</v>
      </c>
      <c r="E17" s="40">
        <v>104</v>
      </c>
      <c r="F17" s="41">
        <v>3000</v>
      </c>
      <c r="G17" s="42">
        <f t="shared" si="0"/>
        <v>312000</v>
      </c>
      <c r="H17" s="43"/>
      <c r="I17" s="44"/>
      <c r="J17" s="45">
        <f t="shared" si="1"/>
        <v>0</v>
      </c>
    </row>
    <row r="18" spans="1:10" x14ac:dyDescent="0.25">
      <c r="A18" s="29">
        <v>6</v>
      </c>
      <c r="B18" s="46"/>
      <c r="C18" s="46"/>
      <c r="D18" s="47" t="s">
        <v>22</v>
      </c>
      <c r="E18" s="48">
        <v>0</v>
      </c>
      <c r="F18" s="49">
        <v>2600</v>
      </c>
      <c r="G18" s="50">
        <f t="shared" si="0"/>
        <v>0</v>
      </c>
      <c r="H18" s="51"/>
      <c r="I18" s="52"/>
      <c r="J18" s="45">
        <f t="shared" si="1"/>
        <v>0</v>
      </c>
    </row>
    <row r="19" spans="1:10" x14ac:dyDescent="0.25">
      <c r="A19" s="29">
        <v>7</v>
      </c>
      <c r="B19" s="30" t="s">
        <v>46</v>
      </c>
      <c r="C19" s="30"/>
      <c r="D19" s="31" t="s">
        <v>17</v>
      </c>
      <c r="E19" s="32">
        <v>0</v>
      </c>
      <c r="F19" s="33">
        <v>9464.59</v>
      </c>
      <c r="G19" s="34">
        <f t="shared" si="0"/>
        <v>0</v>
      </c>
      <c r="H19" s="65"/>
      <c r="I19" s="66"/>
      <c r="J19" s="37">
        <f t="shared" si="1"/>
        <v>0</v>
      </c>
    </row>
    <row r="20" spans="1:10" ht="15" customHeight="1" x14ac:dyDescent="0.25">
      <c r="A20" s="29">
        <v>8</v>
      </c>
      <c r="B20" s="38"/>
      <c r="C20" s="38"/>
      <c r="D20" s="39" t="s">
        <v>18</v>
      </c>
      <c r="E20" s="40">
        <v>0</v>
      </c>
      <c r="F20" s="41">
        <v>6534</v>
      </c>
      <c r="G20" s="42">
        <f t="shared" si="0"/>
        <v>0</v>
      </c>
      <c r="H20" s="43"/>
      <c r="I20" s="44"/>
      <c r="J20" s="45">
        <f t="shared" si="1"/>
        <v>0</v>
      </c>
    </row>
    <row r="21" spans="1:10" x14ac:dyDescent="0.25">
      <c r="A21" s="29">
        <v>9</v>
      </c>
      <c r="B21" s="38"/>
      <c r="C21" s="38"/>
      <c r="D21" s="39" t="s">
        <v>19</v>
      </c>
      <c r="E21" s="40">
        <v>0.17</v>
      </c>
      <c r="F21" s="41">
        <v>5072.84</v>
      </c>
      <c r="G21" s="42">
        <f t="shared" si="0"/>
        <v>862.38280000000009</v>
      </c>
      <c r="H21" s="43"/>
      <c r="I21" s="44"/>
      <c r="J21" s="45">
        <f t="shared" si="1"/>
        <v>0</v>
      </c>
    </row>
    <row r="22" spans="1:10" ht="15" customHeight="1" x14ac:dyDescent="0.25">
      <c r="A22" s="29">
        <v>10</v>
      </c>
      <c r="B22" s="46"/>
      <c r="C22" s="46"/>
      <c r="D22" s="47" t="s">
        <v>20</v>
      </c>
      <c r="E22" s="48">
        <v>0.25</v>
      </c>
      <c r="F22" s="49">
        <v>3695.09</v>
      </c>
      <c r="G22" s="50">
        <f t="shared" si="0"/>
        <v>923.77250000000004</v>
      </c>
      <c r="H22" s="51"/>
      <c r="I22" s="52"/>
      <c r="J22" s="53">
        <f t="shared" si="1"/>
        <v>0</v>
      </c>
    </row>
    <row r="23" spans="1:10" ht="15" customHeight="1" x14ac:dyDescent="0.25">
      <c r="A23" s="29">
        <v>11</v>
      </c>
      <c r="B23" s="30" t="s">
        <v>43</v>
      </c>
      <c r="C23" s="30"/>
      <c r="D23" s="31" t="s">
        <v>17</v>
      </c>
      <c r="E23" s="32">
        <v>0</v>
      </c>
      <c r="F23" s="33">
        <v>11756.25</v>
      </c>
      <c r="G23" s="34">
        <f t="shared" si="0"/>
        <v>0</v>
      </c>
      <c r="H23" s="65"/>
      <c r="I23" s="66"/>
      <c r="J23" s="37">
        <f t="shared" si="1"/>
        <v>0</v>
      </c>
    </row>
    <row r="24" spans="1:10" ht="15" customHeight="1" x14ac:dyDescent="0.25">
      <c r="A24" s="29">
        <v>12</v>
      </c>
      <c r="B24" s="38"/>
      <c r="C24" s="38"/>
      <c r="D24" s="39" t="s">
        <v>18</v>
      </c>
      <c r="E24" s="40">
        <v>0</v>
      </c>
      <c r="F24" s="41">
        <v>8143.66</v>
      </c>
      <c r="G24" s="42">
        <f t="shared" si="0"/>
        <v>0</v>
      </c>
      <c r="H24" s="43"/>
      <c r="I24" s="44"/>
      <c r="J24" s="45">
        <f t="shared" si="1"/>
        <v>0</v>
      </c>
    </row>
    <row r="25" spans="1:10" ht="15" customHeight="1" x14ac:dyDescent="0.25">
      <c r="A25" s="29">
        <v>13</v>
      </c>
      <c r="B25" s="38"/>
      <c r="C25" s="38"/>
      <c r="D25" s="39" t="s">
        <v>19</v>
      </c>
      <c r="E25" s="40">
        <v>0.42</v>
      </c>
      <c r="F25" s="41">
        <v>5289.16</v>
      </c>
      <c r="G25" s="42">
        <f t="shared" si="0"/>
        <v>2221.4472000000001</v>
      </c>
      <c r="H25" s="43"/>
      <c r="I25" s="44"/>
      <c r="J25" s="45">
        <f t="shared" si="1"/>
        <v>0</v>
      </c>
    </row>
    <row r="26" spans="1:10" x14ac:dyDescent="0.25">
      <c r="A26" s="29">
        <v>14</v>
      </c>
      <c r="B26" s="46"/>
      <c r="C26" s="46"/>
      <c r="D26" s="47" t="s">
        <v>20</v>
      </c>
      <c r="E26" s="48">
        <v>0.42</v>
      </c>
      <c r="F26" s="49">
        <v>3776.66</v>
      </c>
      <c r="G26" s="50">
        <f t="shared" si="0"/>
        <v>1586.1971999999998</v>
      </c>
      <c r="H26" s="51"/>
      <c r="I26" s="52"/>
      <c r="J26" s="53">
        <f t="shared" si="1"/>
        <v>0</v>
      </c>
    </row>
    <row r="27" spans="1:10" ht="15" customHeight="1" x14ac:dyDescent="0.25">
      <c r="A27" s="29">
        <v>15</v>
      </c>
      <c r="B27" s="30" t="s">
        <v>24</v>
      </c>
      <c r="C27" s="30" t="s">
        <v>25</v>
      </c>
      <c r="D27" s="30"/>
      <c r="E27" s="32">
        <v>1528.66</v>
      </c>
      <c r="F27" s="33">
        <v>2480</v>
      </c>
      <c r="G27" s="34">
        <f t="shared" si="0"/>
        <v>3791076.8000000003</v>
      </c>
      <c r="H27" s="65"/>
      <c r="I27" s="66"/>
      <c r="J27" s="37">
        <f t="shared" si="1"/>
        <v>0</v>
      </c>
    </row>
    <row r="28" spans="1:10" ht="15" customHeight="1" x14ac:dyDescent="0.25">
      <c r="A28" s="29">
        <v>16</v>
      </c>
      <c r="B28" s="38"/>
      <c r="C28" s="38" t="s">
        <v>26</v>
      </c>
      <c r="D28" s="38"/>
      <c r="E28" s="40">
        <v>0</v>
      </c>
      <c r="F28" s="41">
        <v>1965.21</v>
      </c>
      <c r="G28" s="42">
        <f t="shared" si="0"/>
        <v>0</v>
      </c>
      <c r="H28" s="43"/>
      <c r="I28" s="44"/>
      <c r="J28" s="45">
        <f t="shared" si="1"/>
        <v>0</v>
      </c>
    </row>
    <row r="29" spans="1:10" ht="15.75" customHeight="1" x14ac:dyDescent="0.25">
      <c r="A29" s="29">
        <v>17</v>
      </c>
      <c r="B29" s="38"/>
      <c r="C29" s="38" t="s">
        <v>27</v>
      </c>
      <c r="D29" s="38"/>
      <c r="E29" s="40">
        <v>0</v>
      </c>
      <c r="F29" s="41">
        <v>1860.4</v>
      </c>
      <c r="G29" s="42">
        <f t="shared" si="0"/>
        <v>0</v>
      </c>
      <c r="H29" s="65"/>
      <c r="I29" s="66"/>
      <c r="J29" s="67">
        <f t="shared" si="1"/>
        <v>0</v>
      </c>
    </row>
    <row r="30" spans="1:10" ht="15" customHeight="1" x14ac:dyDescent="0.25">
      <c r="A30" s="29">
        <v>18</v>
      </c>
      <c r="B30" s="38"/>
      <c r="C30" s="38" t="s">
        <v>28</v>
      </c>
      <c r="D30" s="38"/>
      <c r="E30" s="40">
        <v>0</v>
      </c>
      <c r="F30" s="41">
        <v>1755.58</v>
      </c>
      <c r="G30" s="42">
        <f t="shared" si="0"/>
        <v>0</v>
      </c>
      <c r="H30" s="43"/>
      <c r="I30" s="44"/>
      <c r="J30" s="45">
        <f t="shared" si="1"/>
        <v>0</v>
      </c>
    </row>
    <row r="31" spans="1:10" ht="15" customHeight="1" x14ac:dyDescent="0.25">
      <c r="A31" s="29">
        <v>19</v>
      </c>
      <c r="B31" s="46"/>
      <c r="C31" s="46" t="s">
        <v>29</v>
      </c>
      <c r="D31" s="46"/>
      <c r="E31" s="40">
        <v>0</v>
      </c>
      <c r="F31" s="49">
        <v>1755.58</v>
      </c>
      <c r="G31" s="50">
        <f t="shared" si="0"/>
        <v>0</v>
      </c>
      <c r="H31" s="51"/>
      <c r="I31" s="52"/>
      <c r="J31" s="53">
        <f t="shared" si="1"/>
        <v>0</v>
      </c>
    </row>
    <row r="32" spans="1:10" ht="15.75" customHeight="1" x14ac:dyDescent="0.25">
      <c r="A32" s="29">
        <v>20</v>
      </c>
      <c r="B32" s="30" t="s">
        <v>30</v>
      </c>
      <c r="C32" s="30" t="s">
        <v>25</v>
      </c>
      <c r="D32" s="30"/>
      <c r="E32" s="32">
        <v>12.15</v>
      </c>
      <c r="F32" s="33">
        <v>1570</v>
      </c>
      <c r="G32" s="34">
        <f t="shared" si="0"/>
        <v>19075.5</v>
      </c>
      <c r="H32" s="65"/>
      <c r="I32" s="66"/>
      <c r="J32" s="67">
        <f t="shared" si="1"/>
        <v>0</v>
      </c>
    </row>
    <row r="33" spans="1:10" ht="15.75" customHeight="1" x14ac:dyDescent="0.25">
      <c r="A33" s="29">
        <v>21</v>
      </c>
      <c r="B33" s="38"/>
      <c r="C33" s="38" t="s">
        <v>26</v>
      </c>
      <c r="D33" s="38"/>
      <c r="E33" s="40">
        <v>0</v>
      </c>
      <c r="F33" s="41">
        <v>1177.23</v>
      </c>
      <c r="G33" s="42">
        <f t="shared" si="0"/>
        <v>0</v>
      </c>
      <c r="H33" s="43"/>
      <c r="I33" s="44"/>
      <c r="J33" s="45">
        <f t="shared" si="1"/>
        <v>0</v>
      </c>
    </row>
    <row r="34" spans="1:10" ht="17.25" customHeight="1" x14ac:dyDescent="0.25">
      <c r="A34" s="29">
        <v>22</v>
      </c>
      <c r="B34" s="38"/>
      <c r="C34" s="38" t="s">
        <v>27</v>
      </c>
      <c r="D34" s="38"/>
      <c r="E34" s="40">
        <v>0</v>
      </c>
      <c r="F34" s="41">
        <v>999.48</v>
      </c>
      <c r="G34" s="42">
        <f t="shared" si="0"/>
        <v>0</v>
      </c>
      <c r="H34" s="43"/>
      <c r="I34" s="44"/>
      <c r="J34" s="45">
        <f t="shared" si="1"/>
        <v>0</v>
      </c>
    </row>
    <row r="35" spans="1:10" x14ac:dyDescent="0.25">
      <c r="A35" s="29">
        <v>23</v>
      </c>
      <c r="B35" s="38"/>
      <c r="C35" s="38" t="s">
        <v>28</v>
      </c>
      <c r="D35" s="38"/>
      <c r="E35" s="40">
        <v>0</v>
      </c>
      <c r="F35" s="41">
        <v>928.16</v>
      </c>
      <c r="G35" s="42">
        <f t="shared" si="0"/>
        <v>0</v>
      </c>
      <c r="H35" s="43"/>
      <c r="I35" s="44"/>
      <c r="J35" s="45">
        <f t="shared" si="1"/>
        <v>0</v>
      </c>
    </row>
    <row r="36" spans="1:10" x14ac:dyDescent="0.25">
      <c r="A36" s="175">
        <v>24</v>
      </c>
      <c r="B36" s="68"/>
      <c r="C36" s="68" t="s">
        <v>29</v>
      </c>
      <c r="D36" s="68"/>
      <c r="E36" s="176">
        <v>0</v>
      </c>
      <c r="F36" s="69">
        <v>928.16</v>
      </c>
      <c r="G36" s="70">
        <f t="shared" si="0"/>
        <v>0</v>
      </c>
      <c r="H36" s="126"/>
      <c r="I36" s="127"/>
      <c r="J36" s="128">
        <f t="shared" si="1"/>
        <v>0</v>
      </c>
    </row>
    <row r="37" spans="1:10" s="177" customFormat="1" x14ac:dyDescent="0.25">
      <c r="A37" s="161"/>
      <c r="B37" s="161"/>
      <c r="C37" s="161"/>
      <c r="D37" s="161"/>
      <c r="E37" s="162"/>
      <c r="F37" s="163"/>
      <c r="G37" s="164"/>
      <c r="H37" s="165"/>
      <c r="I37" s="165"/>
      <c r="J37" s="165"/>
    </row>
    <row r="38" spans="1:10" s="178" customFormat="1" x14ac:dyDescent="0.25">
      <c r="A38" s="166"/>
      <c r="B38" s="166"/>
      <c r="C38" s="166"/>
      <c r="D38" s="166"/>
      <c r="E38" s="167"/>
      <c r="F38" s="168"/>
      <c r="G38" s="169"/>
      <c r="H38" s="170"/>
      <c r="I38" s="170"/>
      <c r="J38" s="170"/>
    </row>
    <row r="39" spans="1:10" s="178" customFormat="1" x14ac:dyDescent="0.25">
      <c r="A39" s="166"/>
      <c r="B39" s="166"/>
      <c r="C39" s="166"/>
      <c r="D39" s="166"/>
      <c r="E39" s="167"/>
      <c r="F39" s="168"/>
      <c r="G39" s="169"/>
      <c r="H39" s="170"/>
      <c r="I39" s="170"/>
      <c r="J39" s="170"/>
    </row>
    <row r="40" spans="1:10" s="178" customFormat="1" x14ac:dyDescent="0.25">
      <c r="A40" s="166"/>
      <c r="B40" s="166"/>
      <c r="C40" s="166"/>
      <c r="D40" s="166"/>
      <c r="E40" s="167"/>
      <c r="F40" s="168"/>
      <c r="G40" s="169"/>
      <c r="H40" s="170"/>
      <c r="I40" s="170"/>
      <c r="J40" s="170"/>
    </row>
    <row r="41" spans="1:10" s="178" customFormat="1" x14ac:dyDescent="0.25">
      <c r="A41" s="166"/>
      <c r="B41" s="166"/>
      <c r="C41" s="166"/>
      <c r="D41" s="166"/>
      <c r="E41" s="167"/>
      <c r="F41" s="168"/>
      <c r="G41" s="169"/>
      <c r="H41" s="170"/>
      <c r="I41" s="170"/>
      <c r="J41" s="170"/>
    </row>
    <row r="42" spans="1:10" s="178" customFormat="1" x14ac:dyDescent="0.25">
      <c r="A42" s="166"/>
      <c r="B42" s="166"/>
      <c r="C42" s="166"/>
      <c r="D42" s="166"/>
      <c r="E42" s="167"/>
      <c r="F42" s="168"/>
      <c r="G42" s="169"/>
      <c r="H42" s="170"/>
      <c r="I42" s="170"/>
      <c r="J42" s="170"/>
    </row>
    <row r="43" spans="1:10" s="178" customFormat="1" x14ac:dyDescent="0.25">
      <c r="A43" s="166"/>
      <c r="B43" s="166"/>
      <c r="C43" s="166"/>
      <c r="D43" s="166"/>
      <c r="E43" s="167"/>
      <c r="F43" s="168"/>
      <c r="G43" s="169"/>
      <c r="H43" s="170"/>
      <c r="I43" s="170"/>
      <c r="J43" s="170"/>
    </row>
    <row r="44" spans="1:10" s="178" customFormat="1" ht="15.75" thickBot="1" x14ac:dyDescent="0.3">
      <c r="A44" s="166"/>
      <c r="B44" s="166"/>
      <c r="C44" s="166"/>
      <c r="D44" s="166"/>
      <c r="E44" s="167"/>
      <c r="F44" s="168"/>
      <c r="G44" s="169"/>
      <c r="H44" s="170"/>
      <c r="I44" s="170"/>
      <c r="J44" s="170"/>
    </row>
    <row r="45" spans="1:10" ht="141.75" customHeight="1" x14ac:dyDescent="0.25">
      <c r="A45" s="14" t="s">
        <v>7</v>
      </c>
      <c r="B45" s="15" t="s">
        <v>8</v>
      </c>
      <c r="C45" s="15"/>
      <c r="D45" s="15"/>
      <c r="E45" s="16" t="s">
        <v>9</v>
      </c>
      <c r="F45" s="16" t="s">
        <v>10</v>
      </c>
      <c r="G45" s="17" t="s">
        <v>11</v>
      </c>
      <c r="H45" s="18" t="s">
        <v>12</v>
      </c>
      <c r="I45" s="19"/>
      <c r="J45" s="20" t="s">
        <v>13</v>
      </c>
    </row>
    <row r="46" spans="1:10" ht="15.75" thickBot="1" x14ac:dyDescent="0.3">
      <c r="A46" s="21">
        <v>1</v>
      </c>
      <c r="B46" s="22">
        <v>2</v>
      </c>
      <c r="C46" s="23"/>
      <c r="D46" s="24"/>
      <c r="E46" s="25">
        <v>3</v>
      </c>
      <c r="F46" s="25">
        <v>4</v>
      </c>
      <c r="G46" s="153" t="s">
        <v>44</v>
      </c>
      <c r="H46" s="27">
        <v>6</v>
      </c>
      <c r="I46" s="24"/>
      <c r="J46" s="154" t="s">
        <v>45</v>
      </c>
    </row>
    <row r="47" spans="1:10" x14ac:dyDescent="0.25">
      <c r="A47" s="79" t="s">
        <v>31</v>
      </c>
      <c r="B47" s="80"/>
      <c r="C47" s="80"/>
      <c r="D47" s="80"/>
      <c r="E47" s="147">
        <f>SUM(E13:E26)</f>
        <v>285.81000000000006</v>
      </c>
      <c r="F47" s="171"/>
      <c r="G47" s="172">
        <f>SUM(G13:G26)</f>
        <v>1102726.2247000001</v>
      </c>
      <c r="H47" s="173" t="s">
        <v>32</v>
      </c>
      <c r="I47" s="85">
        <f>SUM(J13:J26)</f>
        <v>0</v>
      </c>
      <c r="J47" s="86"/>
    </row>
    <row r="48" spans="1:10" x14ac:dyDescent="0.25">
      <c r="A48" s="79" t="s">
        <v>33</v>
      </c>
      <c r="B48" s="80"/>
      <c r="C48" s="80"/>
      <c r="D48" s="80"/>
      <c r="E48" s="147">
        <f>SUM(E34)</f>
        <v>0</v>
      </c>
      <c r="F48" s="171"/>
      <c r="G48" s="172">
        <f t="shared" ref="G48" si="2">SUM(G34)</f>
        <v>0</v>
      </c>
      <c r="H48" s="84"/>
      <c r="I48" s="85">
        <f>J36</f>
        <v>0</v>
      </c>
      <c r="J48" s="86"/>
    </row>
    <row r="49" spans="1:10" ht="15.75" thickBot="1" x14ac:dyDescent="0.3">
      <c r="A49" s="179" t="s">
        <v>34</v>
      </c>
      <c r="B49" s="180"/>
      <c r="C49" s="180"/>
      <c r="D49" s="180"/>
      <c r="E49" s="181">
        <f>SUM(E27:E36)</f>
        <v>1540.8100000000002</v>
      </c>
      <c r="F49" s="182"/>
      <c r="G49" s="183">
        <f>SUM(G27:G36)</f>
        <v>3810152.3000000003</v>
      </c>
      <c r="H49" s="84"/>
      <c r="I49" s="91">
        <f>SUM(J27:J36)</f>
        <v>0</v>
      </c>
      <c r="J49" s="92"/>
    </row>
    <row r="50" spans="1:10" ht="15.75" thickBot="1" x14ac:dyDescent="0.3">
      <c r="A50" s="93" t="s">
        <v>35</v>
      </c>
      <c r="B50" s="94"/>
      <c r="C50" s="94"/>
      <c r="D50" s="94"/>
      <c r="E50" s="95">
        <f>SUM(E47:E49)</f>
        <v>1826.6200000000003</v>
      </c>
      <c r="F50" s="96"/>
      <c r="G50" s="97">
        <f>SUM(G47:G49)</f>
        <v>4912878.5247000009</v>
      </c>
      <c r="H50" s="98"/>
      <c r="I50" s="99">
        <f>SUM(I47:J49)</f>
        <v>0</v>
      </c>
      <c r="J50" s="100"/>
    </row>
    <row r="51" spans="1:10" ht="30" customHeight="1" x14ac:dyDescent="0.25">
      <c r="A51" s="101" t="s">
        <v>36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4" spans="1:10" x14ac:dyDescent="0.25">
      <c r="G54" s="103" t="s">
        <v>37</v>
      </c>
      <c r="H54" s="103"/>
      <c r="I54" s="103"/>
      <c r="J54" s="103"/>
    </row>
    <row r="55" spans="1:10" x14ac:dyDescent="0.25">
      <c r="G55" s="103"/>
      <c r="H55" s="103"/>
      <c r="I55" s="103"/>
      <c r="J55" s="103"/>
    </row>
    <row r="56" spans="1:10" x14ac:dyDescent="0.25">
      <c r="G56" s="104"/>
      <c r="H56" s="104"/>
      <c r="I56" s="104"/>
      <c r="J56" s="104"/>
    </row>
  </sheetData>
  <sheetProtection password="CE88" sheet="1" objects="1" scenarios="1"/>
  <mergeCells count="73">
    <mergeCell ref="A51:J51"/>
    <mergeCell ref="G54:J54"/>
    <mergeCell ref="G55:J55"/>
    <mergeCell ref="A47:D47"/>
    <mergeCell ref="H47:H50"/>
    <mergeCell ref="I47:J47"/>
    <mergeCell ref="A48:D48"/>
    <mergeCell ref="I48:J48"/>
    <mergeCell ref="A49:D49"/>
    <mergeCell ref="I49:J49"/>
    <mergeCell ref="A50:D50"/>
    <mergeCell ref="I50:J50"/>
    <mergeCell ref="C36:D36"/>
    <mergeCell ref="H36:I36"/>
    <mergeCell ref="B45:D45"/>
    <mergeCell ref="H45:I45"/>
    <mergeCell ref="B46:D46"/>
    <mergeCell ref="H46:I46"/>
    <mergeCell ref="H31:I31"/>
    <mergeCell ref="B32:B36"/>
    <mergeCell ref="C32:D32"/>
    <mergeCell ref="H32:I32"/>
    <mergeCell ref="C33:D33"/>
    <mergeCell ref="H33:I33"/>
    <mergeCell ref="C34:D34"/>
    <mergeCell ref="H34:I34"/>
    <mergeCell ref="C35:D35"/>
    <mergeCell ref="H35:I35"/>
    <mergeCell ref="B27:B31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B19:C22"/>
    <mergeCell ref="H19:I19"/>
    <mergeCell ref="H20:I20"/>
    <mergeCell ref="H21:I21"/>
    <mergeCell ref="H22:I22"/>
    <mergeCell ref="B23:C26"/>
    <mergeCell ref="H23:I23"/>
    <mergeCell ref="H24:I24"/>
    <mergeCell ref="H25:I25"/>
    <mergeCell ref="H26:I26"/>
    <mergeCell ref="B13:C18"/>
    <mergeCell ref="H13:I13"/>
    <mergeCell ref="H14:I14"/>
    <mergeCell ref="H15:I15"/>
    <mergeCell ref="H16:I16"/>
    <mergeCell ref="H17:I17"/>
    <mergeCell ref="H18:I18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view="pageLayout" zoomScaleNormal="100" workbookViewId="0">
      <selection activeCell="J19" sqref="J19"/>
    </sheetView>
  </sheetViews>
  <sheetFormatPr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15.5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6" t="s">
        <v>11</v>
      </c>
      <c r="H11" s="18" t="s">
        <v>12</v>
      </c>
      <c r="I11" s="19"/>
      <c r="J11" s="20" t="s">
        <v>13</v>
      </c>
    </row>
    <row r="12" spans="1:10" ht="15.75" thickBot="1" x14ac:dyDescent="0.3">
      <c r="A12" s="21">
        <v>1</v>
      </c>
      <c r="B12" s="22">
        <v>2</v>
      </c>
      <c r="C12" s="23"/>
      <c r="D12" s="24"/>
      <c r="E12" s="25">
        <v>3</v>
      </c>
      <c r="F12" s="25">
        <v>4</v>
      </c>
      <c r="G12" s="26" t="s">
        <v>14</v>
      </c>
      <c r="H12" s="27">
        <v>6</v>
      </c>
      <c r="I12" s="24"/>
      <c r="J12" s="28" t="s">
        <v>15</v>
      </c>
    </row>
    <row r="13" spans="1:10" ht="15" customHeight="1" x14ac:dyDescent="0.25">
      <c r="A13" s="105">
        <v>1</v>
      </c>
      <c r="B13" s="106" t="s">
        <v>38</v>
      </c>
      <c r="C13" s="106"/>
      <c r="D13" s="107" t="s">
        <v>39</v>
      </c>
      <c r="E13" s="184">
        <v>0.8</v>
      </c>
      <c r="F13" s="185">
        <v>21967.91</v>
      </c>
      <c r="G13" s="186">
        <f>F13*E13</f>
        <v>17574.328000000001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187">
        <v>0</v>
      </c>
      <c r="F14" s="41">
        <v>21426.16</v>
      </c>
      <c r="G14" s="188">
        <f t="shared" ref="G14:G44" si="0">F14*E14</f>
        <v>0</v>
      </c>
      <c r="H14" s="43"/>
      <c r="I14" s="44"/>
      <c r="J14" s="45">
        <f t="shared" ref="J14:J44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187">
        <v>2.87</v>
      </c>
      <c r="F15" s="41">
        <v>13321</v>
      </c>
      <c r="G15" s="188">
        <f t="shared" si="0"/>
        <v>38231.270000000004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187">
        <v>12.04</v>
      </c>
      <c r="F16" s="41">
        <v>11341.91</v>
      </c>
      <c r="G16" s="188">
        <f t="shared" si="0"/>
        <v>136556.59639999998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187">
        <v>24.83</v>
      </c>
      <c r="F17" s="41">
        <v>7531.34</v>
      </c>
      <c r="G17" s="188">
        <f t="shared" si="0"/>
        <v>187003.1722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187">
        <v>32.83</v>
      </c>
      <c r="F18" s="41">
        <v>4495.34</v>
      </c>
      <c r="G18" s="188">
        <f t="shared" si="0"/>
        <v>147582.0122</v>
      </c>
      <c r="H18" s="43"/>
      <c r="I18" s="44"/>
      <c r="J18" s="45">
        <f t="shared" si="1"/>
        <v>0</v>
      </c>
    </row>
    <row r="19" spans="1:10" x14ac:dyDescent="0.25">
      <c r="A19" s="115">
        <v>7</v>
      </c>
      <c r="B19" s="46"/>
      <c r="C19" s="46"/>
      <c r="D19" s="47" t="s">
        <v>22</v>
      </c>
      <c r="E19" s="189">
        <v>0</v>
      </c>
      <c r="F19" s="49">
        <v>2900</v>
      </c>
      <c r="G19" s="190">
        <f t="shared" si="0"/>
        <v>0</v>
      </c>
      <c r="H19" s="51"/>
      <c r="I19" s="52"/>
      <c r="J19" s="53">
        <f t="shared" si="1"/>
        <v>0</v>
      </c>
    </row>
    <row r="20" spans="1:10" ht="15" customHeight="1" x14ac:dyDescent="0.25">
      <c r="A20" s="29">
        <v>8</v>
      </c>
      <c r="B20" s="30" t="s">
        <v>16</v>
      </c>
      <c r="C20" s="30"/>
      <c r="D20" s="31" t="s">
        <v>17</v>
      </c>
      <c r="E20" s="191">
        <v>0</v>
      </c>
      <c r="F20" s="33">
        <v>16966.59</v>
      </c>
      <c r="G20" s="192">
        <f t="shared" si="0"/>
        <v>0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187">
        <v>18.22</v>
      </c>
      <c r="F21" s="41">
        <v>9550.75</v>
      </c>
      <c r="G21" s="188">
        <f t="shared" si="0"/>
        <v>174014.66499999998</v>
      </c>
      <c r="H21" s="43"/>
      <c r="I21" s="44"/>
      <c r="J21" s="45">
        <f t="shared" si="1"/>
        <v>0</v>
      </c>
    </row>
    <row r="22" spans="1:10" ht="15" customHeight="1" x14ac:dyDescent="0.25">
      <c r="A22" s="111">
        <v>10</v>
      </c>
      <c r="B22" s="38"/>
      <c r="C22" s="38"/>
      <c r="D22" s="39" t="s">
        <v>19</v>
      </c>
      <c r="E22" s="187">
        <v>48.55</v>
      </c>
      <c r="F22" s="41">
        <v>5120.5</v>
      </c>
      <c r="G22" s="188">
        <f t="shared" si="0"/>
        <v>248600.27499999999</v>
      </c>
      <c r="H22" s="43"/>
      <c r="I22" s="44"/>
      <c r="J22" s="45">
        <f t="shared" si="1"/>
        <v>0</v>
      </c>
    </row>
    <row r="23" spans="1:10" ht="15" customHeight="1" x14ac:dyDescent="0.25">
      <c r="A23" s="111">
        <v>11</v>
      </c>
      <c r="B23" s="38"/>
      <c r="C23" s="38"/>
      <c r="D23" s="39" t="s">
        <v>20</v>
      </c>
      <c r="E23" s="187">
        <v>97.08</v>
      </c>
      <c r="F23" s="41">
        <v>3850</v>
      </c>
      <c r="G23" s="188">
        <f t="shared" si="0"/>
        <v>373758</v>
      </c>
      <c r="H23" s="43"/>
      <c r="I23" s="44"/>
      <c r="J23" s="45">
        <f t="shared" si="1"/>
        <v>0</v>
      </c>
    </row>
    <row r="24" spans="1:10" ht="15" customHeight="1" x14ac:dyDescent="0.25">
      <c r="A24" s="111">
        <v>12</v>
      </c>
      <c r="B24" s="38"/>
      <c r="C24" s="38"/>
      <c r="D24" s="39" t="s">
        <v>21</v>
      </c>
      <c r="E24" s="187">
        <v>99.28</v>
      </c>
      <c r="F24" s="41">
        <v>3000</v>
      </c>
      <c r="G24" s="188">
        <f t="shared" si="0"/>
        <v>297840</v>
      </c>
      <c r="H24" s="43"/>
      <c r="I24" s="44"/>
      <c r="J24" s="45">
        <f t="shared" si="1"/>
        <v>0</v>
      </c>
    </row>
    <row r="25" spans="1:10" ht="15" customHeight="1" x14ac:dyDescent="0.25">
      <c r="A25" s="115">
        <v>13</v>
      </c>
      <c r="B25" s="46"/>
      <c r="C25" s="46"/>
      <c r="D25" s="47" t="s">
        <v>22</v>
      </c>
      <c r="E25" s="189">
        <v>0</v>
      </c>
      <c r="F25" s="49">
        <v>2600</v>
      </c>
      <c r="G25" s="190">
        <f t="shared" si="0"/>
        <v>0</v>
      </c>
      <c r="H25" s="51"/>
      <c r="I25" s="52"/>
      <c r="J25" s="53">
        <f t="shared" si="1"/>
        <v>0</v>
      </c>
    </row>
    <row r="26" spans="1:10" x14ac:dyDescent="0.25">
      <c r="A26" s="115">
        <v>14</v>
      </c>
      <c r="B26" s="30" t="s">
        <v>47</v>
      </c>
      <c r="C26" s="30"/>
      <c r="D26" s="31" t="s">
        <v>17</v>
      </c>
      <c r="E26" s="191">
        <v>0</v>
      </c>
      <c r="F26" s="33">
        <v>7110.59</v>
      </c>
      <c r="G26" s="192">
        <f t="shared" si="0"/>
        <v>0</v>
      </c>
      <c r="H26" s="65"/>
      <c r="I26" s="66"/>
      <c r="J26" s="37">
        <f t="shared" si="1"/>
        <v>0</v>
      </c>
    </row>
    <row r="27" spans="1:10" ht="15" customHeight="1" x14ac:dyDescent="0.25">
      <c r="A27" s="115">
        <v>15</v>
      </c>
      <c r="B27" s="38"/>
      <c r="C27" s="38"/>
      <c r="D27" s="39" t="s">
        <v>19</v>
      </c>
      <c r="E27" s="187">
        <v>0.8</v>
      </c>
      <c r="F27" s="41">
        <v>4620</v>
      </c>
      <c r="G27" s="188">
        <f t="shared" si="0"/>
        <v>3696</v>
      </c>
      <c r="H27" s="43"/>
      <c r="I27" s="44"/>
      <c r="J27" s="45">
        <f t="shared" si="1"/>
        <v>0</v>
      </c>
    </row>
    <row r="28" spans="1:10" ht="15" customHeight="1" x14ac:dyDescent="0.25">
      <c r="A28" s="115">
        <v>16</v>
      </c>
      <c r="B28" s="46"/>
      <c r="C28" s="46"/>
      <c r="D28" s="47" t="s">
        <v>20</v>
      </c>
      <c r="E28" s="189">
        <v>0.8</v>
      </c>
      <c r="F28" s="49">
        <v>3583.25</v>
      </c>
      <c r="G28" s="190">
        <f t="shared" si="0"/>
        <v>2866.6000000000004</v>
      </c>
      <c r="H28" s="51"/>
      <c r="I28" s="52"/>
      <c r="J28" s="53">
        <f t="shared" si="1"/>
        <v>0</v>
      </c>
    </row>
    <row r="29" spans="1:10" ht="15.75" customHeight="1" x14ac:dyDescent="0.25">
      <c r="A29" s="115">
        <v>17</v>
      </c>
      <c r="B29" s="30" t="s">
        <v>43</v>
      </c>
      <c r="C29" s="30"/>
      <c r="D29" s="31" t="s">
        <v>17</v>
      </c>
      <c r="E29" s="191">
        <v>0</v>
      </c>
      <c r="F29" s="33">
        <v>11756.25</v>
      </c>
      <c r="G29" s="192">
        <f t="shared" si="0"/>
        <v>0</v>
      </c>
      <c r="H29" s="65"/>
      <c r="I29" s="66"/>
      <c r="J29" s="37">
        <f t="shared" si="1"/>
        <v>0</v>
      </c>
    </row>
    <row r="30" spans="1:10" ht="15" customHeight="1" x14ac:dyDescent="0.25">
      <c r="A30" s="115">
        <v>18</v>
      </c>
      <c r="B30" s="38"/>
      <c r="C30" s="38"/>
      <c r="D30" s="39" t="s">
        <v>18</v>
      </c>
      <c r="E30" s="187">
        <v>3.38</v>
      </c>
      <c r="F30" s="41">
        <v>8143.66</v>
      </c>
      <c r="G30" s="188">
        <f t="shared" si="0"/>
        <v>27525.570799999998</v>
      </c>
      <c r="H30" s="43"/>
      <c r="I30" s="44"/>
      <c r="J30" s="67">
        <f t="shared" si="1"/>
        <v>0</v>
      </c>
    </row>
    <row r="31" spans="1:10" ht="15" customHeight="1" x14ac:dyDescent="0.25">
      <c r="A31" s="115">
        <v>19</v>
      </c>
      <c r="B31" s="38"/>
      <c r="C31" s="38"/>
      <c r="D31" s="39" t="s">
        <v>19</v>
      </c>
      <c r="E31" s="187">
        <v>11.65</v>
      </c>
      <c r="F31" s="41">
        <v>5289.16</v>
      </c>
      <c r="G31" s="188">
        <f t="shared" si="0"/>
        <v>61618.714</v>
      </c>
      <c r="H31" s="43"/>
      <c r="I31" s="44"/>
      <c r="J31" s="45">
        <f t="shared" si="1"/>
        <v>0</v>
      </c>
    </row>
    <row r="32" spans="1:10" ht="15.75" customHeight="1" x14ac:dyDescent="0.25">
      <c r="A32" s="115">
        <v>20</v>
      </c>
      <c r="B32" s="46"/>
      <c r="C32" s="46"/>
      <c r="D32" s="47" t="s">
        <v>20</v>
      </c>
      <c r="E32" s="189">
        <v>31.79</v>
      </c>
      <c r="F32" s="49">
        <v>3776.66</v>
      </c>
      <c r="G32" s="190">
        <f t="shared" si="0"/>
        <v>120060.0214</v>
      </c>
      <c r="H32" s="51"/>
      <c r="I32" s="52"/>
      <c r="J32" s="53">
        <f t="shared" si="1"/>
        <v>0</v>
      </c>
    </row>
    <row r="33" spans="1:10" ht="15.75" customHeight="1" x14ac:dyDescent="0.25">
      <c r="A33" s="115">
        <v>21</v>
      </c>
      <c r="B33" s="30" t="s">
        <v>48</v>
      </c>
      <c r="C33" s="30" t="s">
        <v>49</v>
      </c>
      <c r="D33" s="30"/>
      <c r="E33" s="191">
        <v>13</v>
      </c>
      <c r="F33" s="33">
        <v>2747.25</v>
      </c>
      <c r="G33" s="192">
        <f t="shared" si="0"/>
        <v>35714.25</v>
      </c>
      <c r="H33" s="65"/>
      <c r="I33" s="66"/>
      <c r="J33" s="67">
        <f t="shared" si="1"/>
        <v>0</v>
      </c>
    </row>
    <row r="34" spans="1:10" ht="18" customHeight="1" x14ac:dyDescent="0.25">
      <c r="A34" s="115">
        <v>22</v>
      </c>
      <c r="B34" s="46"/>
      <c r="C34" s="46" t="s">
        <v>50</v>
      </c>
      <c r="D34" s="46"/>
      <c r="E34" s="189">
        <v>7.5</v>
      </c>
      <c r="F34" s="49">
        <v>1930.5</v>
      </c>
      <c r="G34" s="190">
        <f t="shared" si="0"/>
        <v>14478.75</v>
      </c>
      <c r="H34" s="51"/>
      <c r="I34" s="52"/>
      <c r="J34" s="53">
        <f t="shared" si="1"/>
        <v>0</v>
      </c>
    </row>
    <row r="35" spans="1:10" x14ac:dyDescent="0.25">
      <c r="A35" s="115">
        <v>23</v>
      </c>
      <c r="B35" s="30" t="s">
        <v>24</v>
      </c>
      <c r="C35" s="30" t="s">
        <v>25</v>
      </c>
      <c r="D35" s="30"/>
      <c r="E35" s="191">
        <v>1311.57</v>
      </c>
      <c r="F35" s="33">
        <v>2480</v>
      </c>
      <c r="G35" s="192">
        <f t="shared" si="0"/>
        <v>3252693.5999999996</v>
      </c>
      <c r="H35" s="65"/>
      <c r="I35" s="66"/>
      <c r="J35" s="67">
        <f t="shared" si="1"/>
        <v>0</v>
      </c>
    </row>
    <row r="36" spans="1:10" x14ac:dyDescent="0.25">
      <c r="A36" s="115">
        <v>24</v>
      </c>
      <c r="B36" s="38"/>
      <c r="C36" s="38" t="s">
        <v>26</v>
      </c>
      <c r="D36" s="38"/>
      <c r="E36" s="187">
        <v>0</v>
      </c>
      <c r="F36" s="41">
        <v>1965.21</v>
      </c>
      <c r="G36" s="188">
        <f t="shared" si="0"/>
        <v>0</v>
      </c>
      <c r="H36" s="43"/>
      <c r="I36" s="44"/>
      <c r="J36" s="67">
        <f t="shared" si="1"/>
        <v>0</v>
      </c>
    </row>
    <row r="37" spans="1:10" x14ac:dyDescent="0.25">
      <c r="A37" s="115">
        <v>25</v>
      </c>
      <c r="B37" s="38"/>
      <c r="C37" s="38" t="s">
        <v>27</v>
      </c>
      <c r="D37" s="38"/>
      <c r="E37" s="187">
        <v>0</v>
      </c>
      <c r="F37" s="41">
        <v>1860.4</v>
      </c>
      <c r="G37" s="188">
        <f t="shared" si="0"/>
        <v>0</v>
      </c>
      <c r="H37" s="43"/>
      <c r="I37" s="44"/>
      <c r="J37" s="67">
        <f t="shared" si="1"/>
        <v>0</v>
      </c>
    </row>
    <row r="38" spans="1:10" x14ac:dyDescent="0.25">
      <c r="A38" s="115">
        <v>26</v>
      </c>
      <c r="B38" s="38"/>
      <c r="C38" s="38" t="s">
        <v>28</v>
      </c>
      <c r="D38" s="38"/>
      <c r="E38" s="187">
        <v>0</v>
      </c>
      <c r="F38" s="41">
        <v>1755.58</v>
      </c>
      <c r="G38" s="188">
        <f t="shared" si="0"/>
        <v>0</v>
      </c>
      <c r="H38" s="43"/>
      <c r="I38" s="44"/>
      <c r="J38" s="67">
        <f t="shared" si="1"/>
        <v>0</v>
      </c>
    </row>
    <row r="39" spans="1:10" x14ac:dyDescent="0.25">
      <c r="A39" s="122">
        <v>27</v>
      </c>
      <c r="B39" s="68"/>
      <c r="C39" s="68" t="s">
        <v>29</v>
      </c>
      <c r="D39" s="68"/>
      <c r="E39" s="193">
        <v>0</v>
      </c>
      <c r="F39" s="69">
        <v>1755.58</v>
      </c>
      <c r="G39" s="194">
        <f t="shared" si="0"/>
        <v>0</v>
      </c>
      <c r="H39" s="126"/>
      <c r="I39" s="127"/>
      <c r="J39" s="195">
        <f t="shared" si="1"/>
        <v>0</v>
      </c>
    </row>
    <row r="40" spans="1:10" x14ac:dyDescent="0.25">
      <c r="A40" s="137">
        <v>28</v>
      </c>
      <c r="B40" s="30" t="s">
        <v>30</v>
      </c>
      <c r="C40" s="30" t="s">
        <v>25</v>
      </c>
      <c r="D40" s="30"/>
      <c r="E40" s="191">
        <v>367.51</v>
      </c>
      <c r="F40" s="33">
        <v>1570</v>
      </c>
      <c r="G40" s="192">
        <f t="shared" si="0"/>
        <v>576990.69999999995</v>
      </c>
      <c r="H40" s="63"/>
      <c r="I40" s="64"/>
      <c r="J40" s="37">
        <f t="shared" si="1"/>
        <v>0</v>
      </c>
    </row>
    <row r="41" spans="1:10" x14ac:dyDescent="0.25">
      <c r="A41" s="115">
        <v>29</v>
      </c>
      <c r="B41" s="38"/>
      <c r="C41" s="38" t="s">
        <v>26</v>
      </c>
      <c r="D41" s="38"/>
      <c r="E41" s="187">
        <v>0</v>
      </c>
      <c r="F41" s="41">
        <v>1177.23</v>
      </c>
      <c r="G41" s="188">
        <f t="shared" si="0"/>
        <v>0</v>
      </c>
      <c r="H41" s="43"/>
      <c r="I41" s="44"/>
      <c r="J41" s="45">
        <f t="shared" si="1"/>
        <v>0</v>
      </c>
    </row>
    <row r="42" spans="1:10" x14ac:dyDescent="0.25">
      <c r="A42" s="115">
        <v>30</v>
      </c>
      <c r="B42" s="38"/>
      <c r="C42" s="38" t="s">
        <v>27</v>
      </c>
      <c r="D42" s="38"/>
      <c r="E42" s="187">
        <v>0</v>
      </c>
      <c r="F42" s="41">
        <v>999.48</v>
      </c>
      <c r="G42" s="188">
        <f t="shared" si="0"/>
        <v>0</v>
      </c>
      <c r="H42" s="43"/>
      <c r="I42" s="44"/>
      <c r="J42" s="45">
        <f t="shared" si="1"/>
        <v>0</v>
      </c>
    </row>
    <row r="43" spans="1:10" x14ac:dyDescent="0.25">
      <c r="A43" s="115">
        <v>31</v>
      </c>
      <c r="B43" s="38"/>
      <c r="C43" s="38" t="s">
        <v>28</v>
      </c>
      <c r="D43" s="38"/>
      <c r="E43" s="187">
        <v>0</v>
      </c>
      <c r="F43" s="41">
        <v>928.16</v>
      </c>
      <c r="G43" s="188">
        <f t="shared" si="0"/>
        <v>0</v>
      </c>
      <c r="H43" s="43"/>
      <c r="I43" s="44"/>
      <c r="J43" s="45">
        <f t="shared" si="1"/>
        <v>0</v>
      </c>
    </row>
    <row r="44" spans="1:10" x14ac:dyDescent="0.25">
      <c r="A44" s="122">
        <v>32</v>
      </c>
      <c r="B44" s="68"/>
      <c r="C44" s="68" t="s">
        <v>29</v>
      </c>
      <c r="D44" s="68"/>
      <c r="E44" s="193">
        <v>0</v>
      </c>
      <c r="F44" s="69">
        <v>928.16</v>
      </c>
      <c r="G44" s="194">
        <f t="shared" si="0"/>
        <v>0</v>
      </c>
      <c r="H44" s="126"/>
      <c r="I44" s="127"/>
      <c r="J44" s="128">
        <f t="shared" si="1"/>
        <v>0</v>
      </c>
    </row>
    <row r="45" spans="1:10" x14ac:dyDescent="0.25">
      <c r="A45" s="161"/>
      <c r="B45" s="161"/>
      <c r="C45" s="161"/>
      <c r="D45" s="161"/>
      <c r="E45" s="164"/>
      <c r="F45" s="163"/>
      <c r="G45" s="164"/>
      <c r="H45" s="165"/>
      <c r="I45" s="165"/>
      <c r="J45" s="165"/>
    </row>
    <row r="46" spans="1:10" ht="15.75" thickBot="1" x14ac:dyDescent="0.3">
      <c r="A46" s="196"/>
      <c r="B46" s="196"/>
      <c r="C46" s="196"/>
      <c r="D46" s="196"/>
      <c r="E46" s="197"/>
      <c r="F46" s="198"/>
      <c r="G46" s="197"/>
      <c r="H46" s="199"/>
      <c r="I46" s="199"/>
      <c r="J46" s="199"/>
    </row>
    <row r="47" spans="1:10" ht="115.5" customHeight="1" x14ac:dyDescent="0.25">
      <c r="A47" s="14" t="s">
        <v>7</v>
      </c>
      <c r="B47" s="15" t="s">
        <v>8</v>
      </c>
      <c r="C47" s="15"/>
      <c r="D47" s="15"/>
      <c r="E47" s="16" t="s">
        <v>9</v>
      </c>
      <c r="F47" s="16" t="s">
        <v>10</v>
      </c>
      <c r="G47" s="16" t="s">
        <v>11</v>
      </c>
      <c r="H47" s="18" t="s">
        <v>12</v>
      </c>
      <c r="I47" s="19"/>
      <c r="J47" s="20" t="s">
        <v>13</v>
      </c>
    </row>
    <row r="48" spans="1:10" ht="15.75" thickBot="1" x14ac:dyDescent="0.3">
      <c r="A48" s="21">
        <v>1</v>
      </c>
      <c r="B48" s="22">
        <v>2</v>
      </c>
      <c r="C48" s="23"/>
      <c r="D48" s="24"/>
      <c r="E48" s="25">
        <v>3</v>
      </c>
      <c r="F48" s="25">
        <v>4</v>
      </c>
      <c r="G48" s="26" t="s">
        <v>14</v>
      </c>
      <c r="H48" s="27">
        <v>6</v>
      </c>
      <c r="I48" s="24"/>
      <c r="J48" s="28" t="s">
        <v>15</v>
      </c>
    </row>
    <row r="49" spans="1:10" x14ac:dyDescent="0.25">
      <c r="A49" s="200" t="s">
        <v>31</v>
      </c>
      <c r="B49" s="201"/>
      <c r="C49" s="201"/>
      <c r="D49" s="201"/>
      <c r="E49" s="202">
        <f>SUM(E13:E32)</f>
        <v>384.92</v>
      </c>
      <c r="F49" s="82"/>
      <c r="G49" s="203">
        <f>SUM(G13:G32)</f>
        <v>1836927.2250000001</v>
      </c>
      <c r="H49" s="84" t="s">
        <v>32</v>
      </c>
      <c r="I49" s="204">
        <f>SUM(J13:J32)</f>
        <v>0</v>
      </c>
      <c r="J49" s="205"/>
    </row>
    <row r="50" spans="1:10" x14ac:dyDescent="0.25">
      <c r="A50" s="79" t="s">
        <v>33</v>
      </c>
      <c r="B50" s="80"/>
      <c r="C50" s="80"/>
      <c r="D50" s="80"/>
      <c r="E50" s="171">
        <f>SUM(E33:E34)</f>
        <v>20.5</v>
      </c>
      <c r="F50" s="82"/>
      <c r="G50" s="206">
        <f>SUM(G33:G34)</f>
        <v>50193</v>
      </c>
      <c r="H50" s="84"/>
      <c r="I50" s="85">
        <f>SUM(J33:J34)</f>
        <v>0</v>
      </c>
      <c r="J50" s="86"/>
    </row>
    <row r="51" spans="1:10" ht="15.75" thickBot="1" x14ac:dyDescent="0.3">
      <c r="A51" s="87" t="s">
        <v>34</v>
      </c>
      <c r="B51" s="88"/>
      <c r="C51" s="88"/>
      <c r="D51" s="88"/>
      <c r="E51" s="174">
        <f>SUM(E35:E44)</f>
        <v>1679.08</v>
      </c>
      <c r="F51" s="82"/>
      <c r="G51" s="207">
        <f t="shared" ref="G51" si="2">SUM(G35:G44)</f>
        <v>3829684.3</v>
      </c>
      <c r="H51" s="84"/>
      <c r="I51" s="91">
        <f>SUM(J35:J44)</f>
        <v>0</v>
      </c>
      <c r="J51" s="92"/>
    </row>
    <row r="52" spans="1:10" ht="15.75" thickBot="1" x14ac:dyDescent="0.3">
      <c r="A52" s="93" t="s">
        <v>35</v>
      </c>
      <c r="B52" s="94"/>
      <c r="C52" s="94"/>
      <c r="D52" s="94"/>
      <c r="E52" s="95">
        <f>SUM(E49:E51)</f>
        <v>2084.5</v>
      </c>
      <c r="F52" s="96"/>
      <c r="G52" s="208">
        <f>SUM(G49:G51)</f>
        <v>5716804.5250000004</v>
      </c>
      <c r="H52" s="209"/>
      <c r="I52" s="99">
        <f>SUM(I49:J51)</f>
        <v>0</v>
      </c>
      <c r="J52" s="100"/>
    </row>
    <row r="53" spans="1:10" ht="24.75" customHeight="1" x14ac:dyDescent="0.25">
      <c r="A53" s="101" t="s">
        <v>36</v>
      </c>
      <c r="B53" s="102"/>
      <c r="C53" s="102"/>
      <c r="D53" s="102"/>
      <c r="E53" s="102"/>
      <c r="F53" s="102"/>
      <c r="G53" s="102"/>
      <c r="H53" s="102"/>
      <c r="I53" s="102"/>
      <c r="J53" s="102"/>
    </row>
    <row r="56" spans="1:10" x14ac:dyDescent="0.25">
      <c r="G56" s="103" t="s">
        <v>37</v>
      </c>
      <c r="H56" s="103"/>
      <c r="I56" s="103"/>
      <c r="J56" s="103"/>
    </row>
    <row r="57" spans="1:10" x14ac:dyDescent="0.25">
      <c r="G57" s="103"/>
      <c r="H57" s="103"/>
      <c r="I57" s="103"/>
      <c r="J57" s="103"/>
    </row>
    <row r="58" spans="1:10" x14ac:dyDescent="0.25">
      <c r="G58" s="104"/>
      <c r="H58" s="104"/>
      <c r="I58" s="104"/>
      <c r="J58" s="104"/>
    </row>
  </sheetData>
  <sheetProtection password="CE88" sheet="1" objects="1" scenarios="1"/>
  <mergeCells count="85">
    <mergeCell ref="G57:J57"/>
    <mergeCell ref="A51:D51"/>
    <mergeCell ref="I51:J51"/>
    <mergeCell ref="A52:D52"/>
    <mergeCell ref="I52:J52"/>
    <mergeCell ref="A53:J53"/>
    <mergeCell ref="G56:J56"/>
    <mergeCell ref="H44:I44"/>
    <mergeCell ref="B47:D47"/>
    <mergeCell ref="H47:I47"/>
    <mergeCell ref="B48:D48"/>
    <mergeCell ref="H48:I48"/>
    <mergeCell ref="A49:D49"/>
    <mergeCell ref="H49:H52"/>
    <mergeCell ref="I49:J49"/>
    <mergeCell ref="A50:D50"/>
    <mergeCell ref="I50:J50"/>
    <mergeCell ref="B40:B44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C37:D37"/>
    <mergeCell ref="H37:I37"/>
    <mergeCell ref="C38:D38"/>
    <mergeCell ref="H38:I38"/>
    <mergeCell ref="C39:D39"/>
    <mergeCell ref="H39:I39"/>
    <mergeCell ref="B33:B34"/>
    <mergeCell ref="C33:D33"/>
    <mergeCell ref="H33:I33"/>
    <mergeCell ref="C34:D34"/>
    <mergeCell ref="H34:I34"/>
    <mergeCell ref="B35:B39"/>
    <mergeCell ref="C35:D35"/>
    <mergeCell ref="H35:I35"/>
    <mergeCell ref="C36:D36"/>
    <mergeCell ref="H36:I36"/>
    <mergeCell ref="B26:C28"/>
    <mergeCell ref="H26:I26"/>
    <mergeCell ref="H27:I27"/>
    <mergeCell ref="H28:I28"/>
    <mergeCell ref="B29:C32"/>
    <mergeCell ref="H29:I29"/>
    <mergeCell ref="H30:I30"/>
    <mergeCell ref="H31:I31"/>
    <mergeCell ref="H32:I32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7.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41.75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51</v>
      </c>
      <c r="I11" s="19"/>
      <c r="J11" s="20" t="s">
        <v>13</v>
      </c>
    </row>
    <row r="12" spans="1:10" ht="15.75" thickBot="1" x14ac:dyDescent="0.3">
      <c r="A12" s="21">
        <v>1</v>
      </c>
      <c r="B12" s="210">
        <v>2</v>
      </c>
      <c r="C12" s="210"/>
      <c r="D12" s="210"/>
      <c r="E12" s="25">
        <v>3</v>
      </c>
      <c r="F12" s="25">
        <v>4</v>
      </c>
      <c r="G12" s="153" t="s">
        <v>44</v>
      </c>
      <c r="H12" s="27">
        <v>6</v>
      </c>
      <c r="I12" s="24"/>
      <c r="J12" s="154" t="s">
        <v>45</v>
      </c>
    </row>
    <row r="13" spans="1:10" ht="15" customHeight="1" x14ac:dyDescent="0.25">
      <c r="A13" s="105">
        <v>1</v>
      </c>
      <c r="B13" s="106" t="s">
        <v>38</v>
      </c>
      <c r="C13" s="106"/>
      <c r="D13" s="107" t="s">
        <v>39</v>
      </c>
      <c r="E13" s="211">
        <v>5</v>
      </c>
      <c r="F13" s="185">
        <v>21967.91</v>
      </c>
      <c r="G13" s="212">
        <f>F13*E13</f>
        <v>109839.55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42">
        <f t="shared" ref="G14:G39" si="0">F14*E14</f>
        <v>0</v>
      </c>
      <c r="H14" s="43"/>
      <c r="I14" s="44"/>
      <c r="J14" s="45">
        <f t="shared" ref="J14:J38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v>31.78</v>
      </c>
      <c r="F15" s="41">
        <v>13321</v>
      </c>
      <c r="G15" s="42">
        <f t="shared" si="0"/>
        <v>423341.38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v>41.78</v>
      </c>
      <c r="F16" s="41">
        <v>11341.91</v>
      </c>
      <c r="G16" s="42">
        <f t="shared" si="0"/>
        <v>473864.99979999999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v>77.12</v>
      </c>
      <c r="F17" s="41">
        <v>7531.34</v>
      </c>
      <c r="G17" s="42">
        <f t="shared" si="0"/>
        <v>580816.9408000001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v>78.13</v>
      </c>
      <c r="F18" s="41">
        <v>4495.34</v>
      </c>
      <c r="G18" s="42">
        <f t="shared" si="0"/>
        <v>351220.9142</v>
      </c>
      <c r="H18" s="43"/>
      <c r="I18" s="44"/>
      <c r="J18" s="128">
        <f t="shared" si="1"/>
        <v>0</v>
      </c>
    </row>
    <row r="19" spans="1:10" ht="15" customHeight="1" x14ac:dyDescent="0.25">
      <c r="A19" s="115">
        <v>7</v>
      </c>
      <c r="B19" s="46"/>
      <c r="C19" s="46"/>
      <c r="D19" s="47" t="s">
        <v>22</v>
      </c>
      <c r="E19" s="48">
        <v>0</v>
      </c>
      <c r="F19" s="49">
        <v>2900</v>
      </c>
      <c r="G19" s="50">
        <f t="shared" si="0"/>
        <v>0</v>
      </c>
      <c r="H19" s="51"/>
      <c r="I19" s="52"/>
      <c r="J19" s="53">
        <f t="shared" si="1"/>
        <v>0</v>
      </c>
    </row>
    <row r="20" spans="1:10" ht="15" customHeight="1" x14ac:dyDescent="0.25">
      <c r="A20" s="29">
        <v>8</v>
      </c>
      <c r="B20" s="30" t="s">
        <v>16</v>
      </c>
      <c r="C20" s="30"/>
      <c r="D20" s="31" t="s">
        <v>17</v>
      </c>
      <c r="E20" s="32">
        <v>1</v>
      </c>
      <c r="F20" s="33">
        <v>16966.59</v>
      </c>
      <c r="G20" s="34">
        <f t="shared" si="0"/>
        <v>16966.59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4</v>
      </c>
      <c r="F21" s="41">
        <v>9550.75</v>
      </c>
      <c r="G21" s="42">
        <f t="shared" si="0"/>
        <v>38203</v>
      </c>
      <c r="H21" s="43"/>
      <c r="I21" s="44"/>
      <c r="J21" s="45">
        <f t="shared" si="1"/>
        <v>0</v>
      </c>
    </row>
    <row r="22" spans="1:10" ht="15" customHeight="1" x14ac:dyDescent="0.25">
      <c r="A22" s="111">
        <v>10</v>
      </c>
      <c r="B22" s="38"/>
      <c r="C22" s="38"/>
      <c r="D22" s="39" t="s">
        <v>19</v>
      </c>
      <c r="E22" s="40">
        <v>8</v>
      </c>
      <c r="F22" s="41">
        <v>5120.5</v>
      </c>
      <c r="G22" s="42">
        <f t="shared" si="0"/>
        <v>40964</v>
      </c>
      <c r="H22" s="43"/>
      <c r="I22" s="44"/>
      <c r="J22" s="45">
        <f t="shared" si="1"/>
        <v>0</v>
      </c>
    </row>
    <row r="23" spans="1:10" ht="15" customHeight="1" x14ac:dyDescent="0.25">
      <c r="A23" s="111">
        <v>11</v>
      </c>
      <c r="B23" s="38"/>
      <c r="C23" s="38"/>
      <c r="D23" s="39" t="s">
        <v>20</v>
      </c>
      <c r="E23" s="40">
        <v>17</v>
      </c>
      <c r="F23" s="41">
        <v>3850</v>
      </c>
      <c r="G23" s="42">
        <f t="shared" si="0"/>
        <v>65450</v>
      </c>
      <c r="H23" s="43"/>
      <c r="I23" s="44"/>
      <c r="J23" s="128">
        <f t="shared" si="1"/>
        <v>0</v>
      </c>
    </row>
    <row r="24" spans="1:10" ht="15" customHeight="1" x14ac:dyDescent="0.25">
      <c r="A24" s="111">
        <v>12</v>
      </c>
      <c r="B24" s="38"/>
      <c r="C24" s="38"/>
      <c r="D24" s="39" t="s">
        <v>21</v>
      </c>
      <c r="E24" s="40">
        <v>14.01</v>
      </c>
      <c r="F24" s="41">
        <v>3000</v>
      </c>
      <c r="G24" s="42">
        <f t="shared" si="0"/>
        <v>42030</v>
      </c>
      <c r="H24" s="43"/>
      <c r="I24" s="44"/>
      <c r="J24" s="128">
        <f t="shared" si="1"/>
        <v>0</v>
      </c>
    </row>
    <row r="25" spans="1:10" ht="15" customHeight="1" x14ac:dyDescent="0.25">
      <c r="A25" s="115">
        <v>13</v>
      </c>
      <c r="B25" s="46"/>
      <c r="C25" s="46"/>
      <c r="D25" s="47" t="s">
        <v>22</v>
      </c>
      <c r="E25" s="48">
        <v>0</v>
      </c>
      <c r="F25" s="49">
        <v>2600</v>
      </c>
      <c r="G25" s="50">
        <f t="shared" si="0"/>
        <v>0</v>
      </c>
      <c r="H25" s="51"/>
      <c r="I25" s="52"/>
      <c r="J25" s="53">
        <f t="shared" si="1"/>
        <v>0</v>
      </c>
    </row>
    <row r="26" spans="1:10" x14ac:dyDescent="0.25">
      <c r="A26" s="115">
        <v>14</v>
      </c>
      <c r="B26" s="30" t="s">
        <v>43</v>
      </c>
      <c r="C26" s="30"/>
      <c r="D26" s="31" t="s">
        <v>17</v>
      </c>
      <c r="E26" s="32">
        <v>0</v>
      </c>
      <c r="F26" s="33">
        <v>11756.25</v>
      </c>
      <c r="G26" s="34">
        <f t="shared" si="0"/>
        <v>0</v>
      </c>
      <c r="H26" s="65"/>
      <c r="I26" s="66"/>
      <c r="J26" s="37">
        <f t="shared" si="1"/>
        <v>0</v>
      </c>
    </row>
    <row r="27" spans="1:10" ht="15" customHeight="1" x14ac:dyDescent="0.25">
      <c r="A27" s="115">
        <v>15</v>
      </c>
      <c r="B27" s="38"/>
      <c r="C27" s="38"/>
      <c r="D27" s="39" t="s">
        <v>18</v>
      </c>
      <c r="E27" s="40">
        <v>3</v>
      </c>
      <c r="F27" s="41">
        <v>8143.66</v>
      </c>
      <c r="G27" s="42">
        <f t="shared" si="0"/>
        <v>24430.98</v>
      </c>
      <c r="H27" s="43"/>
      <c r="I27" s="44"/>
      <c r="J27" s="45">
        <f t="shared" si="1"/>
        <v>0</v>
      </c>
    </row>
    <row r="28" spans="1:10" ht="15" customHeight="1" x14ac:dyDescent="0.25">
      <c r="A28" s="115">
        <v>16</v>
      </c>
      <c r="B28" s="38"/>
      <c r="C28" s="38"/>
      <c r="D28" s="39" t="s">
        <v>19</v>
      </c>
      <c r="E28" s="40">
        <v>10</v>
      </c>
      <c r="F28" s="41">
        <v>5289.16</v>
      </c>
      <c r="G28" s="42">
        <f t="shared" si="0"/>
        <v>52891.6</v>
      </c>
      <c r="H28" s="43"/>
      <c r="I28" s="44"/>
      <c r="J28" s="45">
        <f t="shared" si="1"/>
        <v>0</v>
      </c>
    </row>
    <row r="29" spans="1:10" ht="15.75" customHeight="1" x14ac:dyDescent="0.25">
      <c r="A29" s="115">
        <v>17</v>
      </c>
      <c r="B29" s="46"/>
      <c r="C29" s="46"/>
      <c r="D29" s="47" t="s">
        <v>20</v>
      </c>
      <c r="E29" s="48">
        <v>41.51</v>
      </c>
      <c r="F29" s="49">
        <v>3776.66</v>
      </c>
      <c r="G29" s="50">
        <f t="shared" si="0"/>
        <v>156769.15659999999</v>
      </c>
      <c r="H29" s="51"/>
      <c r="I29" s="52"/>
      <c r="J29" s="53">
        <f t="shared" si="1"/>
        <v>0</v>
      </c>
    </row>
    <row r="30" spans="1:10" ht="15" customHeight="1" x14ac:dyDescent="0.25">
      <c r="A30" s="115">
        <v>18</v>
      </c>
      <c r="B30" s="30" t="s">
        <v>24</v>
      </c>
      <c r="C30" s="30" t="s">
        <v>25</v>
      </c>
      <c r="D30" s="30"/>
      <c r="E30" s="32">
        <v>670.78</v>
      </c>
      <c r="F30" s="33">
        <v>2480</v>
      </c>
      <c r="G30" s="34">
        <f t="shared" si="0"/>
        <v>1663534.4</v>
      </c>
      <c r="H30" s="65"/>
      <c r="I30" s="66"/>
      <c r="J30" s="37">
        <f t="shared" si="1"/>
        <v>0</v>
      </c>
    </row>
    <row r="31" spans="1:10" ht="15" customHeight="1" x14ac:dyDescent="0.25">
      <c r="A31" s="115">
        <v>19</v>
      </c>
      <c r="B31" s="38"/>
      <c r="C31" s="38" t="s">
        <v>26</v>
      </c>
      <c r="D31" s="38"/>
      <c r="E31" s="40">
        <v>0</v>
      </c>
      <c r="F31" s="41">
        <v>1965.21</v>
      </c>
      <c r="G31" s="42">
        <f t="shared" si="0"/>
        <v>0</v>
      </c>
      <c r="H31" s="43"/>
      <c r="I31" s="44"/>
      <c r="J31" s="45">
        <f t="shared" si="1"/>
        <v>0</v>
      </c>
    </row>
    <row r="32" spans="1:10" ht="15.75" customHeight="1" x14ac:dyDescent="0.25">
      <c r="A32" s="115">
        <v>20</v>
      </c>
      <c r="B32" s="38"/>
      <c r="C32" s="38" t="s">
        <v>27</v>
      </c>
      <c r="D32" s="38"/>
      <c r="E32" s="40">
        <v>0</v>
      </c>
      <c r="F32" s="41">
        <v>1860.4</v>
      </c>
      <c r="G32" s="42">
        <f t="shared" si="0"/>
        <v>0</v>
      </c>
      <c r="H32" s="43"/>
      <c r="I32" s="44"/>
      <c r="J32" s="45">
        <f t="shared" si="1"/>
        <v>0</v>
      </c>
    </row>
    <row r="33" spans="1:10" ht="15.75" customHeight="1" x14ac:dyDescent="0.25">
      <c r="A33" s="115">
        <v>21</v>
      </c>
      <c r="B33" s="38"/>
      <c r="C33" s="38" t="s">
        <v>28</v>
      </c>
      <c r="D33" s="38"/>
      <c r="E33" s="40">
        <v>0</v>
      </c>
      <c r="F33" s="41">
        <v>1755.58</v>
      </c>
      <c r="G33" s="42">
        <f t="shared" si="0"/>
        <v>0</v>
      </c>
      <c r="H33" s="43"/>
      <c r="I33" s="44"/>
      <c r="J33" s="45">
        <f t="shared" si="1"/>
        <v>0</v>
      </c>
    </row>
    <row r="34" spans="1:10" ht="17.25" customHeight="1" x14ac:dyDescent="0.25">
      <c r="A34" s="115">
        <v>22</v>
      </c>
      <c r="B34" s="46"/>
      <c r="C34" s="46" t="s">
        <v>29</v>
      </c>
      <c r="D34" s="46"/>
      <c r="E34" s="40">
        <v>0</v>
      </c>
      <c r="F34" s="49">
        <v>1755.58</v>
      </c>
      <c r="G34" s="50">
        <f t="shared" si="0"/>
        <v>0</v>
      </c>
      <c r="H34" s="51"/>
      <c r="I34" s="52"/>
      <c r="J34" s="53">
        <f t="shared" si="1"/>
        <v>0</v>
      </c>
    </row>
    <row r="35" spans="1:10" ht="15" customHeight="1" x14ac:dyDescent="0.25">
      <c r="A35" s="115">
        <v>23</v>
      </c>
      <c r="B35" s="30" t="s">
        <v>30</v>
      </c>
      <c r="C35" s="30" t="s">
        <v>25</v>
      </c>
      <c r="D35" s="30"/>
      <c r="E35" s="32">
        <v>335.91999999999996</v>
      </c>
      <c r="F35" s="33">
        <v>1570</v>
      </c>
      <c r="G35" s="34">
        <f t="shared" si="0"/>
        <v>527394.39999999991</v>
      </c>
      <c r="H35" s="65"/>
      <c r="I35" s="66"/>
      <c r="J35" s="37">
        <f t="shared" si="1"/>
        <v>0</v>
      </c>
    </row>
    <row r="36" spans="1:10" ht="15.75" customHeight="1" x14ac:dyDescent="0.25">
      <c r="A36" s="115">
        <v>24</v>
      </c>
      <c r="B36" s="38"/>
      <c r="C36" s="38" t="s">
        <v>26</v>
      </c>
      <c r="D36" s="38"/>
      <c r="E36" s="40">
        <v>0</v>
      </c>
      <c r="F36" s="41">
        <v>1177.23</v>
      </c>
      <c r="G36" s="42">
        <f t="shared" si="0"/>
        <v>0</v>
      </c>
      <c r="H36" s="43"/>
      <c r="I36" s="44"/>
      <c r="J36" s="45">
        <f t="shared" si="1"/>
        <v>0</v>
      </c>
    </row>
    <row r="37" spans="1:10" ht="15" customHeight="1" x14ac:dyDescent="0.25">
      <c r="A37" s="115">
        <v>25</v>
      </c>
      <c r="B37" s="38"/>
      <c r="C37" s="38" t="s">
        <v>27</v>
      </c>
      <c r="D37" s="38"/>
      <c r="E37" s="40">
        <v>0</v>
      </c>
      <c r="F37" s="41">
        <v>999.48</v>
      </c>
      <c r="G37" s="42">
        <f t="shared" si="0"/>
        <v>0</v>
      </c>
      <c r="H37" s="43"/>
      <c r="I37" s="44"/>
      <c r="J37" s="45">
        <f t="shared" si="1"/>
        <v>0</v>
      </c>
    </row>
    <row r="38" spans="1:10" ht="15" customHeight="1" x14ac:dyDescent="0.25">
      <c r="A38" s="115">
        <v>26</v>
      </c>
      <c r="B38" s="38"/>
      <c r="C38" s="38" t="s">
        <v>28</v>
      </c>
      <c r="D38" s="38"/>
      <c r="E38" s="40">
        <v>0</v>
      </c>
      <c r="F38" s="41">
        <v>928.16</v>
      </c>
      <c r="G38" s="42">
        <f t="shared" si="0"/>
        <v>0</v>
      </c>
      <c r="H38" s="43"/>
      <c r="I38" s="44"/>
      <c r="J38" s="45">
        <f t="shared" si="1"/>
        <v>0</v>
      </c>
    </row>
    <row r="39" spans="1:10" ht="15.75" customHeight="1" x14ac:dyDescent="0.25">
      <c r="A39" s="122">
        <v>27</v>
      </c>
      <c r="B39" s="68"/>
      <c r="C39" s="68" t="s">
        <v>29</v>
      </c>
      <c r="D39" s="68"/>
      <c r="E39" s="176">
        <v>0</v>
      </c>
      <c r="F39" s="69">
        <v>928.16</v>
      </c>
      <c r="G39" s="70">
        <f t="shared" si="0"/>
        <v>0</v>
      </c>
      <c r="H39" s="126"/>
      <c r="I39" s="127"/>
      <c r="J39" s="128">
        <f>H39*E39</f>
        <v>0</v>
      </c>
    </row>
    <row r="40" spans="1:10" ht="15.75" customHeight="1" x14ac:dyDescent="0.25">
      <c r="A40" s="161"/>
      <c r="B40" s="161"/>
      <c r="C40" s="161"/>
      <c r="D40" s="161"/>
      <c r="E40" s="162"/>
      <c r="F40" s="163"/>
      <c r="G40" s="164"/>
      <c r="H40" s="165"/>
      <c r="I40" s="165"/>
      <c r="J40" s="165"/>
    </row>
    <row r="41" spans="1:10" ht="15.75" customHeight="1" x14ac:dyDescent="0.25">
      <c r="A41" s="166"/>
      <c r="B41" s="166"/>
      <c r="C41" s="166"/>
      <c r="D41" s="166"/>
      <c r="E41" s="167"/>
      <c r="F41" s="168"/>
      <c r="G41" s="169"/>
      <c r="H41" s="170"/>
      <c r="I41" s="170"/>
      <c r="J41" s="170"/>
    </row>
    <row r="42" spans="1:10" ht="15.75" customHeight="1" x14ac:dyDescent="0.25">
      <c r="A42" s="166"/>
      <c r="B42" s="166"/>
      <c r="C42" s="166"/>
      <c r="D42" s="166"/>
      <c r="E42" s="167"/>
      <c r="F42" s="168"/>
      <c r="G42" s="169"/>
      <c r="H42" s="170"/>
      <c r="I42" s="170"/>
      <c r="J42" s="170"/>
    </row>
    <row r="43" spans="1:10" ht="15.75" customHeight="1" x14ac:dyDescent="0.25">
      <c r="A43" s="166"/>
      <c r="B43" s="166"/>
      <c r="C43" s="166"/>
      <c r="D43" s="166"/>
      <c r="E43" s="167"/>
      <c r="F43" s="168"/>
      <c r="G43" s="169"/>
      <c r="H43" s="170"/>
      <c r="I43" s="170"/>
      <c r="J43" s="170"/>
    </row>
    <row r="44" spans="1:10" ht="15.75" customHeight="1" thickBot="1" x14ac:dyDescent="0.3">
      <c r="A44" s="196"/>
      <c r="B44" s="196"/>
      <c r="C44" s="196"/>
      <c r="D44" s="196"/>
      <c r="E44" s="213"/>
      <c r="F44" s="198"/>
      <c r="G44" s="197"/>
      <c r="H44" s="199"/>
      <c r="I44" s="199"/>
      <c r="J44" s="199"/>
    </row>
    <row r="45" spans="1:10" ht="141.75" customHeight="1" x14ac:dyDescent="0.25">
      <c r="A45" s="14" t="s">
        <v>7</v>
      </c>
      <c r="B45" s="15" t="s">
        <v>8</v>
      </c>
      <c r="C45" s="15"/>
      <c r="D45" s="15"/>
      <c r="E45" s="16" t="s">
        <v>9</v>
      </c>
      <c r="F45" s="16" t="s">
        <v>10</v>
      </c>
      <c r="G45" s="17" t="s">
        <v>11</v>
      </c>
      <c r="H45" s="18" t="s">
        <v>51</v>
      </c>
      <c r="I45" s="19"/>
      <c r="J45" s="20" t="s">
        <v>13</v>
      </c>
    </row>
    <row r="46" spans="1:10" ht="15.75" thickBot="1" x14ac:dyDescent="0.3">
      <c r="A46" s="21">
        <v>1</v>
      </c>
      <c r="B46" s="210">
        <v>2</v>
      </c>
      <c r="C46" s="210"/>
      <c r="D46" s="210"/>
      <c r="E46" s="25">
        <v>3</v>
      </c>
      <c r="F46" s="25">
        <v>4</v>
      </c>
      <c r="G46" s="153" t="s">
        <v>44</v>
      </c>
      <c r="H46" s="27">
        <v>6</v>
      </c>
      <c r="I46" s="24"/>
      <c r="J46" s="154" t="s">
        <v>45</v>
      </c>
    </row>
    <row r="47" spans="1:10" ht="15.75" customHeight="1" x14ac:dyDescent="0.25">
      <c r="A47" s="200" t="s">
        <v>31</v>
      </c>
      <c r="B47" s="201"/>
      <c r="C47" s="201"/>
      <c r="D47" s="201"/>
      <c r="E47" s="214">
        <f>SUM(E13:E29)</f>
        <v>332.33</v>
      </c>
      <c r="F47" s="202"/>
      <c r="G47" s="215">
        <f>SUM(G13:G29)</f>
        <v>2376789.1114000003</v>
      </c>
      <c r="H47" s="84" t="s">
        <v>32</v>
      </c>
      <c r="I47" s="216">
        <f>SUM(J13:J29)</f>
        <v>0</v>
      </c>
      <c r="J47" s="217"/>
    </row>
    <row r="48" spans="1:10" ht="15" customHeight="1" x14ac:dyDescent="0.25">
      <c r="A48" s="79" t="s">
        <v>33</v>
      </c>
      <c r="B48" s="80"/>
      <c r="C48" s="80"/>
      <c r="D48" s="80"/>
      <c r="E48" s="147">
        <f>E38</f>
        <v>0</v>
      </c>
      <c r="F48" s="171"/>
      <c r="G48" s="172">
        <f>G38</f>
        <v>0</v>
      </c>
      <c r="H48" s="84"/>
      <c r="I48" s="218">
        <f>J39</f>
        <v>0</v>
      </c>
      <c r="J48" s="219"/>
    </row>
    <row r="49" spans="1:10" ht="15.75" thickBot="1" x14ac:dyDescent="0.3">
      <c r="A49" s="87" t="s">
        <v>34</v>
      </c>
      <c r="B49" s="88"/>
      <c r="C49" s="88"/>
      <c r="D49" s="88"/>
      <c r="E49" s="89">
        <f>SUM(E30:E39)</f>
        <v>1006.6999999999999</v>
      </c>
      <c r="F49" s="174"/>
      <c r="G49" s="90">
        <f>SUM(G30:G39)</f>
        <v>2190928.7999999998</v>
      </c>
      <c r="H49" s="84"/>
      <c r="I49" s="220">
        <f>SUM(J30:J39)</f>
        <v>0</v>
      </c>
      <c r="J49" s="221"/>
    </row>
    <row r="50" spans="1:10" ht="15.75" thickBot="1" x14ac:dyDescent="0.3">
      <c r="A50" s="93" t="s">
        <v>35</v>
      </c>
      <c r="B50" s="94"/>
      <c r="C50" s="94"/>
      <c r="D50" s="94"/>
      <c r="E50" s="95">
        <f>SUM(E47:E49)</f>
        <v>1339.03</v>
      </c>
      <c r="F50" s="96"/>
      <c r="G50" s="97">
        <f>SUM(G47:G49)</f>
        <v>4567717.9113999996</v>
      </c>
      <c r="H50" s="98"/>
      <c r="I50" s="222">
        <f>SUM(I47:J49)</f>
        <v>0</v>
      </c>
      <c r="J50" s="100"/>
    </row>
    <row r="51" spans="1:10" ht="28.5" customHeight="1" x14ac:dyDescent="0.25">
      <c r="A51" s="101" t="s">
        <v>36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4" spans="1:10" x14ac:dyDescent="0.25">
      <c r="G54" s="103" t="s">
        <v>37</v>
      </c>
      <c r="H54" s="103"/>
      <c r="I54" s="103"/>
      <c r="J54" s="103"/>
    </row>
    <row r="55" spans="1:10" x14ac:dyDescent="0.25">
      <c r="G55" s="103"/>
      <c r="H55" s="103"/>
      <c r="I55" s="103"/>
      <c r="J55" s="103"/>
    </row>
    <row r="56" spans="1:10" x14ac:dyDescent="0.25">
      <c r="G56" s="104"/>
      <c r="H56" s="104"/>
      <c r="I56" s="104"/>
      <c r="J56" s="104"/>
    </row>
  </sheetData>
  <sheetProtection password="CE88" sheet="1" objects="1" scenarios="1"/>
  <mergeCells count="76">
    <mergeCell ref="G55:J55"/>
    <mergeCell ref="A49:D49"/>
    <mergeCell ref="I49:J49"/>
    <mergeCell ref="A50:D50"/>
    <mergeCell ref="I50:J50"/>
    <mergeCell ref="A51:J51"/>
    <mergeCell ref="G54:J54"/>
    <mergeCell ref="H39:I39"/>
    <mergeCell ref="B45:D45"/>
    <mergeCell ref="H45:I45"/>
    <mergeCell ref="B46:D46"/>
    <mergeCell ref="H46:I46"/>
    <mergeCell ref="A47:D47"/>
    <mergeCell ref="H47:H50"/>
    <mergeCell ref="I47:J47"/>
    <mergeCell ref="A48:D48"/>
    <mergeCell ref="I48:J48"/>
    <mergeCell ref="B35:B39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C32:D32"/>
    <mergeCell ref="H32:I32"/>
    <mergeCell ref="C33:D33"/>
    <mergeCell ref="H33:I33"/>
    <mergeCell ref="C34:D34"/>
    <mergeCell ref="H34:I34"/>
    <mergeCell ref="B26:C29"/>
    <mergeCell ref="H26:I26"/>
    <mergeCell ref="H27:I27"/>
    <mergeCell ref="H28:I28"/>
    <mergeCell ref="H29:I29"/>
    <mergeCell ref="B30:B34"/>
    <mergeCell ref="C30:D30"/>
    <mergeCell ref="H30:I30"/>
    <mergeCell ref="C31:D31"/>
    <mergeCell ref="H31:I31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8.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100" workbookViewId="0">
      <selection activeCell="J19" sqref="J19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4" width="6.7109375" style="1" customWidth="1"/>
    <col min="5" max="5" width="12.5703125" style="1" customWidth="1"/>
    <col min="6" max="6" width="11.7109375" style="1" customWidth="1"/>
    <col min="7" max="7" width="14" style="1" customWidth="1"/>
    <col min="8" max="9" width="5.140625" style="1" customWidth="1"/>
    <col min="10" max="10" width="13.28515625" style="1" customWidth="1"/>
    <col min="11" max="16384" width="9.140625" style="1"/>
  </cols>
  <sheetData>
    <row r="1" spans="1:10" ht="15.75" thickBot="1" x14ac:dyDescent="0.3"/>
    <row r="2" spans="1:10" x14ac:dyDescent="0.25">
      <c r="B2" s="2" t="s">
        <v>0</v>
      </c>
      <c r="C2" s="3"/>
      <c r="D2" s="3"/>
      <c r="E2" s="4"/>
      <c r="F2" s="4"/>
      <c r="G2" s="4"/>
      <c r="H2" s="4"/>
      <c r="I2" s="5"/>
    </row>
    <row r="3" spans="1:10" x14ac:dyDescent="0.25">
      <c r="B3" s="6" t="s">
        <v>1</v>
      </c>
      <c r="C3" s="7"/>
      <c r="D3" s="7"/>
      <c r="E3" s="8"/>
      <c r="F3" s="8"/>
      <c r="G3" s="8"/>
      <c r="H3" s="8"/>
      <c r="I3" s="9"/>
    </row>
    <row r="4" spans="1:10" x14ac:dyDescent="0.25">
      <c r="B4" s="6" t="s">
        <v>2</v>
      </c>
      <c r="C4" s="7"/>
      <c r="D4" s="7"/>
      <c r="E4" s="8"/>
      <c r="F4" s="8"/>
      <c r="G4" s="8"/>
      <c r="H4" s="8"/>
      <c r="I4" s="9"/>
    </row>
    <row r="5" spans="1:10" x14ac:dyDescent="0.25">
      <c r="B5" s="6" t="s">
        <v>3</v>
      </c>
      <c r="C5" s="7"/>
      <c r="D5" s="7"/>
      <c r="E5" s="8"/>
      <c r="F5" s="8"/>
      <c r="G5" s="8"/>
      <c r="H5" s="8"/>
      <c r="I5" s="9"/>
    </row>
    <row r="6" spans="1:10" x14ac:dyDescent="0.25">
      <c r="B6" s="6" t="s">
        <v>4</v>
      </c>
      <c r="C6" s="7"/>
      <c r="D6" s="7"/>
      <c r="E6" s="8"/>
      <c r="F6" s="8"/>
      <c r="G6" s="8"/>
      <c r="H6" s="8"/>
      <c r="I6" s="9"/>
    </row>
    <row r="7" spans="1:10" x14ac:dyDescent="0.25">
      <c r="B7" s="6" t="s">
        <v>5</v>
      </c>
      <c r="C7" s="7"/>
      <c r="D7" s="7"/>
      <c r="E7" s="8"/>
      <c r="F7" s="8"/>
      <c r="G7" s="8"/>
      <c r="H7" s="8"/>
      <c r="I7" s="9"/>
    </row>
    <row r="8" spans="1:10" ht="15.75" thickBot="1" x14ac:dyDescent="0.3">
      <c r="B8" s="10" t="s">
        <v>6</v>
      </c>
      <c r="C8" s="11"/>
      <c r="D8" s="11"/>
      <c r="E8" s="12"/>
      <c r="F8" s="12"/>
      <c r="G8" s="12"/>
      <c r="H8" s="12"/>
      <c r="I8" s="13"/>
    </row>
    <row r="10" spans="1:10" ht="15.75" thickBot="1" x14ac:dyDescent="0.3"/>
    <row r="11" spans="1:10" ht="141.75" customHeight="1" x14ac:dyDescent="0.25">
      <c r="A11" s="14" t="s">
        <v>7</v>
      </c>
      <c r="B11" s="15" t="s">
        <v>8</v>
      </c>
      <c r="C11" s="15"/>
      <c r="D11" s="15"/>
      <c r="E11" s="16" t="s">
        <v>9</v>
      </c>
      <c r="F11" s="16" t="s">
        <v>10</v>
      </c>
      <c r="G11" s="17" t="s">
        <v>11</v>
      </c>
      <c r="H11" s="18" t="s">
        <v>51</v>
      </c>
      <c r="I11" s="19"/>
      <c r="J11" s="20" t="s">
        <v>13</v>
      </c>
    </row>
    <row r="12" spans="1:10" ht="15.75" thickBot="1" x14ac:dyDescent="0.3">
      <c r="A12" s="21">
        <v>1</v>
      </c>
      <c r="B12" s="210">
        <v>2</v>
      </c>
      <c r="C12" s="210"/>
      <c r="D12" s="210"/>
      <c r="E12" s="25">
        <v>3</v>
      </c>
      <c r="F12" s="25">
        <v>4</v>
      </c>
      <c r="G12" s="153" t="s">
        <v>44</v>
      </c>
      <c r="H12" s="27">
        <v>6</v>
      </c>
      <c r="I12" s="24"/>
      <c r="J12" s="154" t="s">
        <v>45</v>
      </c>
    </row>
    <row r="13" spans="1:10" ht="15" customHeight="1" x14ac:dyDescent="0.25">
      <c r="A13" s="105">
        <v>1</v>
      </c>
      <c r="B13" s="106" t="s">
        <v>38</v>
      </c>
      <c r="C13" s="106"/>
      <c r="D13" s="107" t="s">
        <v>39</v>
      </c>
      <c r="E13" s="211">
        <v>1.52</v>
      </c>
      <c r="F13" s="185">
        <v>21967.91</v>
      </c>
      <c r="G13" s="223">
        <f>F13*E13</f>
        <v>33391.2232</v>
      </c>
      <c r="H13" s="35"/>
      <c r="I13" s="36"/>
      <c r="J13" s="37">
        <f>H13*E13</f>
        <v>0</v>
      </c>
    </row>
    <row r="14" spans="1:10" x14ac:dyDescent="0.25">
      <c r="A14" s="111">
        <v>2</v>
      </c>
      <c r="B14" s="38"/>
      <c r="C14" s="38"/>
      <c r="D14" s="39" t="s">
        <v>40</v>
      </c>
      <c r="E14" s="40">
        <v>0</v>
      </c>
      <c r="F14" s="41">
        <v>21426.16</v>
      </c>
      <c r="G14" s="42">
        <f t="shared" ref="G14:G39" si="0">F14*E14</f>
        <v>0</v>
      </c>
      <c r="H14" s="43"/>
      <c r="I14" s="44"/>
      <c r="J14" s="45">
        <f t="shared" ref="J14:J39" si="1">H14*E14</f>
        <v>0</v>
      </c>
    </row>
    <row r="15" spans="1:10" x14ac:dyDescent="0.25">
      <c r="A15" s="111">
        <v>3</v>
      </c>
      <c r="B15" s="38"/>
      <c r="C15" s="38"/>
      <c r="D15" s="39" t="s">
        <v>41</v>
      </c>
      <c r="E15" s="40">
        <v>19.010000000000002</v>
      </c>
      <c r="F15" s="41">
        <v>13321</v>
      </c>
      <c r="G15" s="42">
        <f t="shared" si="0"/>
        <v>253232.21000000002</v>
      </c>
      <c r="H15" s="43"/>
      <c r="I15" s="44"/>
      <c r="J15" s="45">
        <f t="shared" si="1"/>
        <v>0</v>
      </c>
    </row>
    <row r="16" spans="1:10" x14ac:dyDescent="0.25">
      <c r="A16" s="111">
        <v>4</v>
      </c>
      <c r="B16" s="38"/>
      <c r="C16" s="38"/>
      <c r="D16" s="39" t="s">
        <v>19</v>
      </c>
      <c r="E16" s="40">
        <v>38.68</v>
      </c>
      <c r="F16" s="41">
        <v>11341.91</v>
      </c>
      <c r="G16" s="42">
        <f t="shared" si="0"/>
        <v>438705.07880000002</v>
      </c>
      <c r="H16" s="43"/>
      <c r="I16" s="44"/>
      <c r="J16" s="45">
        <f t="shared" si="1"/>
        <v>0</v>
      </c>
    </row>
    <row r="17" spans="1:10" x14ac:dyDescent="0.25">
      <c r="A17" s="111">
        <v>5</v>
      </c>
      <c r="B17" s="38"/>
      <c r="C17" s="38"/>
      <c r="D17" s="39" t="s">
        <v>20</v>
      </c>
      <c r="E17" s="40">
        <v>38.68</v>
      </c>
      <c r="F17" s="41">
        <v>7531.34</v>
      </c>
      <c r="G17" s="42">
        <f t="shared" si="0"/>
        <v>291312.23119999998</v>
      </c>
      <c r="H17" s="43"/>
      <c r="I17" s="44"/>
      <c r="J17" s="45">
        <f t="shared" si="1"/>
        <v>0</v>
      </c>
    </row>
    <row r="18" spans="1:10" x14ac:dyDescent="0.25">
      <c r="A18" s="111">
        <v>6</v>
      </c>
      <c r="B18" s="38"/>
      <c r="C18" s="38"/>
      <c r="D18" s="39" t="s">
        <v>21</v>
      </c>
      <c r="E18" s="40">
        <v>133.78</v>
      </c>
      <c r="F18" s="41">
        <v>4495.34</v>
      </c>
      <c r="G18" s="42">
        <f t="shared" si="0"/>
        <v>601386.58519999997</v>
      </c>
      <c r="H18" s="43"/>
      <c r="I18" s="44"/>
      <c r="J18" s="128">
        <f t="shared" si="1"/>
        <v>0</v>
      </c>
    </row>
    <row r="19" spans="1:10" ht="15" customHeight="1" x14ac:dyDescent="0.25">
      <c r="A19" s="115">
        <v>7</v>
      </c>
      <c r="B19" s="46"/>
      <c r="C19" s="46"/>
      <c r="D19" s="47" t="s">
        <v>22</v>
      </c>
      <c r="E19" s="48">
        <v>0</v>
      </c>
      <c r="F19" s="49">
        <v>2900</v>
      </c>
      <c r="G19" s="50">
        <f t="shared" si="0"/>
        <v>0</v>
      </c>
      <c r="H19" s="51"/>
      <c r="I19" s="52"/>
      <c r="J19" s="53">
        <f t="shared" si="1"/>
        <v>0</v>
      </c>
    </row>
    <row r="20" spans="1:10" ht="15" customHeight="1" x14ac:dyDescent="0.25">
      <c r="A20" s="29">
        <v>8</v>
      </c>
      <c r="B20" s="30" t="s">
        <v>16</v>
      </c>
      <c r="C20" s="30"/>
      <c r="D20" s="31" t="s">
        <v>17</v>
      </c>
      <c r="E20" s="32">
        <v>0</v>
      </c>
      <c r="F20" s="33">
        <v>16966.59</v>
      </c>
      <c r="G20" s="34">
        <f t="shared" si="0"/>
        <v>0</v>
      </c>
      <c r="H20" s="65"/>
      <c r="I20" s="66"/>
      <c r="J20" s="37">
        <f t="shared" si="1"/>
        <v>0</v>
      </c>
    </row>
    <row r="21" spans="1:10" x14ac:dyDescent="0.25">
      <c r="A21" s="111">
        <v>9</v>
      </c>
      <c r="B21" s="38"/>
      <c r="C21" s="38"/>
      <c r="D21" s="39" t="s">
        <v>18</v>
      </c>
      <c r="E21" s="40">
        <v>0</v>
      </c>
      <c r="F21" s="41">
        <v>9550.75</v>
      </c>
      <c r="G21" s="42">
        <f t="shared" si="0"/>
        <v>0</v>
      </c>
      <c r="H21" s="43"/>
      <c r="I21" s="44"/>
      <c r="J21" s="45">
        <f t="shared" si="1"/>
        <v>0</v>
      </c>
    </row>
    <row r="22" spans="1:10" ht="15" customHeight="1" x14ac:dyDescent="0.25">
      <c r="A22" s="111">
        <v>10</v>
      </c>
      <c r="B22" s="38"/>
      <c r="C22" s="38"/>
      <c r="D22" s="39" t="s">
        <v>19</v>
      </c>
      <c r="E22" s="40">
        <v>0</v>
      </c>
      <c r="F22" s="41">
        <v>5120.5</v>
      </c>
      <c r="G22" s="42">
        <f t="shared" si="0"/>
        <v>0</v>
      </c>
      <c r="H22" s="43"/>
      <c r="I22" s="44"/>
      <c r="J22" s="45">
        <f t="shared" si="1"/>
        <v>0</v>
      </c>
    </row>
    <row r="23" spans="1:10" ht="15" customHeight="1" x14ac:dyDescent="0.25">
      <c r="A23" s="111">
        <v>11</v>
      </c>
      <c r="B23" s="38"/>
      <c r="C23" s="38"/>
      <c r="D23" s="39" t="s">
        <v>20</v>
      </c>
      <c r="E23" s="40">
        <v>0</v>
      </c>
      <c r="F23" s="41">
        <v>3850</v>
      </c>
      <c r="G23" s="42">
        <f t="shared" si="0"/>
        <v>0</v>
      </c>
      <c r="H23" s="43"/>
      <c r="I23" s="44"/>
      <c r="J23" s="128">
        <f t="shared" si="1"/>
        <v>0</v>
      </c>
    </row>
    <row r="24" spans="1:10" ht="15" customHeight="1" x14ac:dyDescent="0.25">
      <c r="A24" s="111">
        <v>12</v>
      </c>
      <c r="B24" s="38"/>
      <c r="C24" s="38"/>
      <c r="D24" s="39" t="s">
        <v>21</v>
      </c>
      <c r="E24" s="40">
        <v>4.0999999999999996</v>
      </c>
      <c r="F24" s="41">
        <v>3000</v>
      </c>
      <c r="G24" s="42">
        <f t="shared" si="0"/>
        <v>12299.999999999998</v>
      </c>
      <c r="H24" s="43"/>
      <c r="I24" s="44"/>
      <c r="J24" s="128">
        <f t="shared" si="1"/>
        <v>0</v>
      </c>
    </row>
    <row r="25" spans="1:10" ht="15" customHeight="1" x14ac:dyDescent="0.25">
      <c r="A25" s="115">
        <v>13</v>
      </c>
      <c r="B25" s="46"/>
      <c r="C25" s="46"/>
      <c r="D25" s="47" t="s">
        <v>22</v>
      </c>
      <c r="E25" s="48">
        <v>0</v>
      </c>
      <c r="F25" s="49">
        <v>2600</v>
      </c>
      <c r="G25" s="50">
        <f t="shared" si="0"/>
        <v>0</v>
      </c>
      <c r="H25" s="51"/>
      <c r="I25" s="52"/>
      <c r="J25" s="53">
        <f t="shared" si="1"/>
        <v>0</v>
      </c>
    </row>
    <row r="26" spans="1:10" ht="15" customHeight="1" x14ac:dyDescent="0.25">
      <c r="A26" s="115">
        <v>14</v>
      </c>
      <c r="B26" s="30" t="s">
        <v>43</v>
      </c>
      <c r="C26" s="30"/>
      <c r="D26" s="31" t="s">
        <v>17</v>
      </c>
      <c r="E26" s="32">
        <v>0</v>
      </c>
      <c r="F26" s="33">
        <v>11756.25</v>
      </c>
      <c r="G26" s="34">
        <f t="shared" si="0"/>
        <v>0</v>
      </c>
      <c r="H26" s="65"/>
      <c r="I26" s="66"/>
      <c r="J26" s="37">
        <f t="shared" si="1"/>
        <v>0</v>
      </c>
    </row>
    <row r="27" spans="1:10" ht="15" customHeight="1" x14ac:dyDescent="0.25">
      <c r="A27" s="115">
        <v>15</v>
      </c>
      <c r="B27" s="38"/>
      <c r="C27" s="38"/>
      <c r="D27" s="39" t="s">
        <v>18</v>
      </c>
      <c r="E27" s="40">
        <v>35.53</v>
      </c>
      <c r="F27" s="41">
        <v>8143.66</v>
      </c>
      <c r="G27" s="42">
        <f t="shared" si="0"/>
        <v>289344.23979999998</v>
      </c>
      <c r="H27" s="43"/>
      <c r="I27" s="44"/>
      <c r="J27" s="45">
        <f>H27*E27</f>
        <v>0</v>
      </c>
    </row>
    <row r="28" spans="1:10" ht="15" customHeight="1" x14ac:dyDescent="0.25">
      <c r="A28" s="115">
        <v>16</v>
      </c>
      <c r="B28" s="38"/>
      <c r="C28" s="38"/>
      <c r="D28" s="39" t="s">
        <v>19</v>
      </c>
      <c r="E28" s="40">
        <v>35.53</v>
      </c>
      <c r="F28" s="41">
        <v>5289.16</v>
      </c>
      <c r="G28" s="42">
        <f t="shared" si="0"/>
        <v>187923.8548</v>
      </c>
      <c r="H28" s="43"/>
      <c r="I28" s="44"/>
      <c r="J28" s="45">
        <f t="shared" si="1"/>
        <v>0</v>
      </c>
    </row>
    <row r="29" spans="1:10" ht="15.75" customHeight="1" x14ac:dyDescent="0.25">
      <c r="A29" s="115">
        <v>17</v>
      </c>
      <c r="B29" s="46"/>
      <c r="C29" s="46"/>
      <c r="D29" s="47" t="s">
        <v>20</v>
      </c>
      <c r="E29" s="48">
        <v>35.53</v>
      </c>
      <c r="F29" s="49">
        <v>3776.66</v>
      </c>
      <c r="G29" s="50">
        <f t="shared" si="0"/>
        <v>134184.7298</v>
      </c>
      <c r="H29" s="51"/>
      <c r="I29" s="52"/>
      <c r="J29" s="53">
        <f t="shared" si="1"/>
        <v>0</v>
      </c>
    </row>
    <row r="30" spans="1:10" ht="15" customHeight="1" x14ac:dyDescent="0.25">
      <c r="A30" s="115">
        <v>18</v>
      </c>
      <c r="B30" s="30" t="s">
        <v>24</v>
      </c>
      <c r="C30" s="30" t="s">
        <v>25</v>
      </c>
      <c r="D30" s="30"/>
      <c r="E30" s="32">
        <f>163.04+105.52+165.24+44.94+57.88</f>
        <v>536.62</v>
      </c>
      <c r="F30" s="33">
        <v>2480</v>
      </c>
      <c r="G30" s="34">
        <f t="shared" si="0"/>
        <v>1330817.6000000001</v>
      </c>
      <c r="H30" s="65"/>
      <c r="I30" s="66"/>
      <c r="J30" s="37">
        <f t="shared" si="1"/>
        <v>0</v>
      </c>
    </row>
    <row r="31" spans="1:10" ht="15" customHeight="1" x14ac:dyDescent="0.25">
      <c r="A31" s="115">
        <v>19</v>
      </c>
      <c r="B31" s="38"/>
      <c r="C31" s="38" t="s">
        <v>26</v>
      </c>
      <c r="D31" s="38"/>
      <c r="E31" s="40">
        <v>0</v>
      </c>
      <c r="F31" s="41">
        <v>1965.21</v>
      </c>
      <c r="G31" s="42">
        <f t="shared" si="0"/>
        <v>0</v>
      </c>
      <c r="H31" s="43"/>
      <c r="I31" s="44"/>
      <c r="J31" s="45">
        <f t="shared" si="1"/>
        <v>0</v>
      </c>
    </row>
    <row r="32" spans="1:10" ht="15.75" customHeight="1" x14ac:dyDescent="0.25">
      <c r="A32" s="115">
        <v>20</v>
      </c>
      <c r="B32" s="38"/>
      <c r="C32" s="38" t="s">
        <v>27</v>
      </c>
      <c r="D32" s="38"/>
      <c r="E32" s="40">
        <v>0</v>
      </c>
      <c r="F32" s="41">
        <v>1860.4</v>
      </c>
      <c r="G32" s="42">
        <f t="shared" si="0"/>
        <v>0</v>
      </c>
      <c r="H32" s="43"/>
      <c r="I32" s="44"/>
      <c r="J32" s="45">
        <f t="shared" si="1"/>
        <v>0</v>
      </c>
    </row>
    <row r="33" spans="1:10" ht="15.75" customHeight="1" x14ac:dyDescent="0.25">
      <c r="A33" s="115">
        <v>21</v>
      </c>
      <c r="B33" s="38"/>
      <c r="C33" s="38" t="s">
        <v>28</v>
      </c>
      <c r="D33" s="38"/>
      <c r="E33" s="40">
        <v>0</v>
      </c>
      <c r="F33" s="41">
        <v>1755.58</v>
      </c>
      <c r="G33" s="42">
        <f t="shared" si="0"/>
        <v>0</v>
      </c>
      <c r="H33" s="43"/>
      <c r="I33" s="44"/>
      <c r="J33" s="45">
        <f t="shared" si="1"/>
        <v>0</v>
      </c>
    </row>
    <row r="34" spans="1:10" ht="17.25" customHeight="1" x14ac:dyDescent="0.25">
      <c r="A34" s="115">
        <v>22</v>
      </c>
      <c r="B34" s="46"/>
      <c r="C34" s="46" t="s">
        <v>29</v>
      </c>
      <c r="D34" s="46"/>
      <c r="E34" s="40">
        <v>0</v>
      </c>
      <c r="F34" s="49">
        <v>1755.58</v>
      </c>
      <c r="G34" s="50">
        <f t="shared" si="0"/>
        <v>0</v>
      </c>
      <c r="H34" s="51"/>
      <c r="I34" s="52"/>
      <c r="J34" s="53">
        <f t="shared" si="1"/>
        <v>0</v>
      </c>
    </row>
    <row r="35" spans="1:10" ht="15" customHeight="1" x14ac:dyDescent="0.25">
      <c r="A35" s="115">
        <v>23</v>
      </c>
      <c r="B35" s="30" t="s">
        <v>30</v>
      </c>
      <c r="C35" s="30" t="s">
        <v>25</v>
      </c>
      <c r="D35" s="30"/>
      <c r="E35" s="32">
        <v>615.87</v>
      </c>
      <c r="F35" s="33">
        <v>1570</v>
      </c>
      <c r="G35" s="34">
        <f t="shared" si="0"/>
        <v>966915.9</v>
      </c>
      <c r="H35" s="65"/>
      <c r="I35" s="66"/>
      <c r="J35" s="37">
        <f t="shared" si="1"/>
        <v>0</v>
      </c>
    </row>
    <row r="36" spans="1:10" ht="15.75" customHeight="1" x14ac:dyDescent="0.25">
      <c r="A36" s="115">
        <v>24</v>
      </c>
      <c r="B36" s="38"/>
      <c r="C36" s="38" t="s">
        <v>26</v>
      </c>
      <c r="D36" s="38"/>
      <c r="E36" s="40">
        <v>0</v>
      </c>
      <c r="F36" s="41">
        <v>1177.23</v>
      </c>
      <c r="G36" s="42">
        <f t="shared" si="0"/>
        <v>0</v>
      </c>
      <c r="H36" s="43"/>
      <c r="I36" s="44"/>
      <c r="J36" s="45">
        <f t="shared" si="1"/>
        <v>0</v>
      </c>
    </row>
    <row r="37" spans="1:10" ht="15" customHeight="1" x14ac:dyDescent="0.25">
      <c r="A37" s="115">
        <v>25</v>
      </c>
      <c r="B37" s="38"/>
      <c r="C37" s="38" t="s">
        <v>27</v>
      </c>
      <c r="D37" s="38"/>
      <c r="E37" s="40">
        <v>0</v>
      </c>
      <c r="F37" s="41">
        <v>999.48</v>
      </c>
      <c r="G37" s="42">
        <f t="shared" si="0"/>
        <v>0</v>
      </c>
      <c r="H37" s="43"/>
      <c r="I37" s="44"/>
      <c r="J37" s="45">
        <f t="shared" si="1"/>
        <v>0</v>
      </c>
    </row>
    <row r="38" spans="1:10" ht="15" customHeight="1" x14ac:dyDescent="0.25">
      <c r="A38" s="115">
        <v>26</v>
      </c>
      <c r="B38" s="38"/>
      <c r="C38" s="38" t="s">
        <v>28</v>
      </c>
      <c r="D38" s="38"/>
      <c r="E38" s="40">
        <v>0</v>
      </c>
      <c r="F38" s="41">
        <v>928.16</v>
      </c>
      <c r="G38" s="42">
        <f t="shared" si="0"/>
        <v>0</v>
      </c>
      <c r="H38" s="43"/>
      <c r="I38" s="44"/>
      <c r="J38" s="45">
        <f t="shared" si="1"/>
        <v>0</v>
      </c>
    </row>
    <row r="39" spans="1:10" ht="15.75" customHeight="1" x14ac:dyDescent="0.25">
      <c r="A39" s="122">
        <v>27</v>
      </c>
      <c r="B39" s="68"/>
      <c r="C39" s="68" t="s">
        <v>29</v>
      </c>
      <c r="D39" s="68"/>
      <c r="E39" s="176">
        <v>0</v>
      </c>
      <c r="F39" s="69">
        <v>928.16</v>
      </c>
      <c r="G39" s="70">
        <f t="shared" si="0"/>
        <v>0</v>
      </c>
      <c r="H39" s="126"/>
      <c r="I39" s="127"/>
      <c r="J39" s="128">
        <f t="shared" si="1"/>
        <v>0</v>
      </c>
    </row>
    <row r="40" spans="1:10" ht="15.75" customHeight="1" x14ac:dyDescent="0.25">
      <c r="A40" s="161"/>
      <c r="B40" s="161"/>
      <c r="C40" s="161"/>
      <c r="D40" s="161"/>
      <c r="E40" s="162"/>
      <c r="F40" s="163"/>
      <c r="G40" s="164"/>
      <c r="H40" s="165"/>
      <c r="I40" s="165"/>
      <c r="J40" s="165"/>
    </row>
    <row r="41" spans="1:10" ht="15.75" customHeight="1" x14ac:dyDescent="0.25">
      <c r="A41" s="166"/>
      <c r="B41" s="166"/>
      <c r="C41" s="166"/>
      <c r="D41" s="166"/>
      <c r="E41" s="167"/>
      <c r="F41" s="168"/>
      <c r="G41" s="169"/>
      <c r="H41" s="170"/>
      <c r="I41" s="170"/>
      <c r="J41" s="170"/>
    </row>
    <row r="42" spans="1:10" ht="15.75" customHeight="1" x14ac:dyDescent="0.25">
      <c r="A42" s="166"/>
      <c r="B42" s="166"/>
      <c r="C42" s="166"/>
      <c r="D42" s="166"/>
      <c r="E42" s="167"/>
      <c r="F42" s="168"/>
      <c r="G42" s="169"/>
      <c r="H42" s="170"/>
      <c r="I42" s="170"/>
      <c r="J42" s="170"/>
    </row>
    <row r="43" spans="1:10" ht="15.75" customHeight="1" x14ac:dyDescent="0.25">
      <c r="A43" s="166"/>
      <c r="B43" s="166"/>
      <c r="C43" s="166"/>
      <c r="D43" s="166"/>
      <c r="E43" s="167"/>
      <c r="F43" s="168"/>
      <c r="G43" s="169"/>
      <c r="H43" s="170"/>
      <c r="I43" s="170"/>
      <c r="J43" s="170"/>
    </row>
    <row r="44" spans="1:10" ht="15.75" customHeight="1" thickBot="1" x14ac:dyDescent="0.3">
      <c r="A44" s="196"/>
      <c r="B44" s="196"/>
      <c r="C44" s="196"/>
      <c r="D44" s="196"/>
      <c r="E44" s="213"/>
      <c r="F44" s="198"/>
      <c r="G44" s="197"/>
      <c r="H44" s="199"/>
      <c r="I44" s="199"/>
      <c r="J44" s="199"/>
    </row>
    <row r="45" spans="1:10" ht="141.75" customHeight="1" x14ac:dyDescent="0.25">
      <c r="A45" s="14" t="s">
        <v>7</v>
      </c>
      <c r="B45" s="15" t="s">
        <v>8</v>
      </c>
      <c r="C45" s="15"/>
      <c r="D45" s="15"/>
      <c r="E45" s="16" t="s">
        <v>9</v>
      </c>
      <c r="F45" s="16" t="s">
        <v>10</v>
      </c>
      <c r="G45" s="17" t="s">
        <v>11</v>
      </c>
      <c r="H45" s="18" t="s">
        <v>51</v>
      </c>
      <c r="I45" s="19"/>
      <c r="J45" s="20" t="s">
        <v>13</v>
      </c>
    </row>
    <row r="46" spans="1:10" ht="15.75" thickBot="1" x14ac:dyDescent="0.3">
      <c r="A46" s="21">
        <v>1</v>
      </c>
      <c r="B46" s="210">
        <v>2</v>
      </c>
      <c r="C46" s="210"/>
      <c r="D46" s="210"/>
      <c r="E46" s="25">
        <v>3</v>
      </c>
      <c r="F46" s="25">
        <v>4</v>
      </c>
      <c r="G46" s="153" t="s">
        <v>44</v>
      </c>
      <c r="H46" s="27">
        <v>6</v>
      </c>
      <c r="I46" s="24"/>
      <c r="J46" s="154" t="s">
        <v>45</v>
      </c>
    </row>
    <row r="47" spans="1:10" ht="15.75" customHeight="1" x14ac:dyDescent="0.25">
      <c r="A47" s="200" t="s">
        <v>31</v>
      </c>
      <c r="B47" s="201"/>
      <c r="C47" s="201"/>
      <c r="D47" s="201"/>
      <c r="E47" s="214">
        <f>SUM(E13:E29)</f>
        <v>342.36</v>
      </c>
      <c r="F47" s="202"/>
      <c r="G47" s="215">
        <f>SUM(G13:G29)</f>
        <v>2241780.1527999998</v>
      </c>
      <c r="H47" s="84" t="s">
        <v>32</v>
      </c>
      <c r="I47" s="216">
        <f>SUM(J13:J29)</f>
        <v>0</v>
      </c>
      <c r="J47" s="217"/>
    </row>
    <row r="48" spans="1:10" ht="15" customHeight="1" x14ac:dyDescent="0.25">
      <c r="A48" s="79" t="s">
        <v>33</v>
      </c>
      <c r="B48" s="80"/>
      <c r="C48" s="80"/>
      <c r="D48" s="80"/>
      <c r="E48" s="147">
        <f>E37</f>
        <v>0</v>
      </c>
      <c r="F48" s="171"/>
      <c r="G48" s="172">
        <f t="shared" ref="G48" si="2">G37</f>
        <v>0</v>
      </c>
      <c r="H48" s="84"/>
      <c r="I48" s="218">
        <f>J39</f>
        <v>0</v>
      </c>
      <c r="J48" s="219"/>
    </row>
    <row r="49" spans="1:10" ht="15.75" customHeight="1" thickBot="1" x14ac:dyDescent="0.3">
      <c r="A49" s="179" t="s">
        <v>34</v>
      </c>
      <c r="B49" s="180"/>
      <c r="C49" s="180"/>
      <c r="D49" s="180"/>
      <c r="E49" s="181">
        <f>SUM(E30:E39)</f>
        <v>1152.49</v>
      </c>
      <c r="F49" s="182"/>
      <c r="G49" s="183">
        <f>SUM(G30:G39)</f>
        <v>2297733.5</v>
      </c>
      <c r="H49" s="84"/>
      <c r="I49" s="220">
        <f>SUM(J30:J39)</f>
        <v>0</v>
      </c>
      <c r="J49" s="221"/>
    </row>
    <row r="50" spans="1:10" ht="15.75" customHeight="1" thickBot="1" x14ac:dyDescent="0.3">
      <c r="A50" s="93" t="s">
        <v>35</v>
      </c>
      <c r="B50" s="94"/>
      <c r="C50" s="94"/>
      <c r="D50" s="94"/>
      <c r="E50" s="95">
        <f>SUM(E47:E49)</f>
        <v>1494.85</v>
      </c>
      <c r="F50" s="96"/>
      <c r="G50" s="97">
        <f>SUM(G47:G49)</f>
        <v>4539513.6527999993</v>
      </c>
      <c r="H50" s="98"/>
      <c r="I50" s="222">
        <f>SUM(I47:J49)</f>
        <v>0</v>
      </c>
      <c r="J50" s="100"/>
    </row>
    <row r="51" spans="1:10" ht="28.5" customHeight="1" x14ac:dyDescent="0.25">
      <c r="A51" s="101" t="s">
        <v>36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4" spans="1:10" x14ac:dyDescent="0.25">
      <c r="G54" s="103" t="s">
        <v>37</v>
      </c>
      <c r="H54" s="103"/>
      <c r="I54" s="103"/>
      <c r="J54" s="103"/>
    </row>
    <row r="55" spans="1:10" x14ac:dyDescent="0.25">
      <c r="G55" s="103"/>
      <c r="H55" s="103"/>
      <c r="I55" s="103"/>
      <c r="J55" s="103"/>
    </row>
    <row r="56" spans="1:10" x14ac:dyDescent="0.25">
      <c r="G56" s="104"/>
      <c r="H56" s="104"/>
      <c r="I56" s="104"/>
      <c r="J56" s="104"/>
    </row>
  </sheetData>
  <sheetProtection password="CE88" sheet="1" objects="1" scenarios="1"/>
  <mergeCells count="76">
    <mergeCell ref="G55:J55"/>
    <mergeCell ref="A49:D49"/>
    <mergeCell ref="I49:J49"/>
    <mergeCell ref="A50:D50"/>
    <mergeCell ref="I50:J50"/>
    <mergeCell ref="A51:J51"/>
    <mergeCell ref="G54:J54"/>
    <mergeCell ref="H39:I39"/>
    <mergeCell ref="B45:D45"/>
    <mergeCell ref="H45:I45"/>
    <mergeCell ref="B46:D46"/>
    <mergeCell ref="H46:I46"/>
    <mergeCell ref="A47:D47"/>
    <mergeCell ref="H47:H50"/>
    <mergeCell ref="I47:J47"/>
    <mergeCell ref="A48:D48"/>
    <mergeCell ref="I48:J48"/>
    <mergeCell ref="B35:B39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C32:D32"/>
    <mergeCell ref="H32:I32"/>
    <mergeCell ref="C33:D33"/>
    <mergeCell ref="H33:I33"/>
    <mergeCell ref="C34:D34"/>
    <mergeCell ref="H34:I34"/>
    <mergeCell ref="B26:C29"/>
    <mergeCell ref="H26:I26"/>
    <mergeCell ref="H27:I27"/>
    <mergeCell ref="H28:I28"/>
    <mergeCell ref="H29:I29"/>
    <mergeCell ref="B30:B34"/>
    <mergeCell ref="C30:D30"/>
    <mergeCell ref="H30:I30"/>
    <mergeCell ref="C31:D31"/>
    <mergeCell ref="H31:I31"/>
    <mergeCell ref="B20:C25"/>
    <mergeCell ref="H20:I20"/>
    <mergeCell ref="H21:I21"/>
    <mergeCell ref="H22:I22"/>
    <mergeCell ref="H23:I23"/>
    <mergeCell ref="H24:I24"/>
    <mergeCell ref="H25:I25"/>
    <mergeCell ref="B13:C19"/>
    <mergeCell ref="H13:I13"/>
    <mergeCell ref="H14:I14"/>
    <mergeCell ref="H15:I15"/>
    <mergeCell ref="H16:I16"/>
    <mergeCell ref="H17:I17"/>
    <mergeCell ref="H18:I18"/>
    <mergeCell ref="H19:I19"/>
    <mergeCell ref="B8:D8"/>
    <mergeCell ref="E8:I8"/>
    <mergeCell ref="B11:D11"/>
    <mergeCell ref="H11:I11"/>
    <mergeCell ref="B12:D12"/>
    <mergeCell ref="H12:I12"/>
    <mergeCell ref="B5:D5"/>
    <mergeCell ref="E5:I5"/>
    <mergeCell ref="B6:D6"/>
    <mergeCell ref="E6:I6"/>
    <mergeCell ref="B7:D7"/>
    <mergeCell ref="E7:I7"/>
    <mergeCell ref="B2:D2"/>
    <mergeCell ref="E2:I2"/>
    <mergeCell ref="B3:D3"/>
    <mergeCell ref="E3:I3"/>
    <mergeCell ref="B4:D4"/>
    <mergeCell ref="E4:I4"/>
  </mergeCells>
  <pageMargins left="0.70866141732283472" right="0.51181102362204722" top="0.51181102362204722" bottom="0.51181102362204722" header="0.31496062992125984" footer="0.31496062992125984"/>
  <pageSetup paperSize="9" orientation="portrait" verticalDpi="0" r:id="rId1"/>
  <headerFooter>
    <oddHeader>&amp;L&amp;UОбразац понуде по партијама&amp;R&amp;14Партија бр. 9.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Александар</cp:lastModifiedBy>
  <cp:lastPrinted>2022-12-21T12:49:50Z</cp:lastPrinted>
  <dcterms:created xsi:type="dcterms:W3CDTF">2022-12-21T12:49:01Z</dcterms:created>
  <dcterms:modified xsi:type="dcterms:W3CDTF">2022-12-21T13:00:27Z</dcterms:modified>
</cp:coreProperties>
</file>